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4.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ướng dẫn" sheetId="1" state="visible" r:id="rId3"/>
    <sheet name="Tổng hợp" sheetId="2" state="visible" r:id="rId4"/>
    <sheet name="Thang điểm" sheetId="3" state="visible" r:id="rId5"/>
    <sheet name="Thư viện KPI" sheetId="4" state="visible" r:id="rId6"/>
    <sheet name="KPI SDR-Telesales" sheetId="5" state="visible" r:id="rId7"/>
    <sheet name="KPI Sales Executive" sheetId="6" state="visible" r:id="rId8"/>
    <sheet name="KPI Account Manager" sheetId="7" state="visible" r:id="rId9"/>
    <sheet name="KPI Sales Admin" sheetId="8" state="visible" r:id="rId10"/>
    <sheet name="KPI Trưởng nhóm" sheetId="9" state="visible" r:id="rId11"/>
    <sheet name="KPI Giám đốc KD" sheetId="10" state="visible" r:id="rId12"/>
  </sheets>
  <definedNames>
    <definedName function="false" hidden="true" localSheetId="3" name="_xlnm._FilterDatabase" vbProcedure="false">'Thư viện KPI'!$A$4:$J$34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<sst xmlns="http://schemas.openxmlformats.org/spreadsheetml/2006/main" count="844" uniqueCount="387">
  <si>
    <t xml:space="preserve">Mẫu KPI cho đội kinh doanh theo từng vị trí</t>
  </si>
  <si>
    <t xml:space="preserve">Phanmembiz | Phiên bản 21/10/2026 | Dùng được với mọi CRM hoặc bảng tính</t>
  </si>
  <si>
    <t xml:space="preserve">Cách dùng trong 6 bước</t>
  </si>
  <si>
    <t xml:space="preserve">1. Đọc sheet 'Thư viện KPI' và chọn 5 đến 7 KPI cho mỗi vị trí. Mỗi vị trí nên có cả KPI Hoạt động, Kết quả và Chất lượng.</t>
  </si>
  <si>
    <t xml:space="preserve">2. Vào sheet của vị trí, sửa tên KPI, đơn vị, hướng tốt, trọng số (tổng phải bằng 100%, ô kiểm tra sẽ báo) và mục tiêu. Các ô nền vàng, chữ xanh là ô để chỉnh.</t>
  </si>
  <si>
    <t xml:space="preserve">3. Đặt mục tiêu từ số liệu lịch sử của chính doanh nghiệp. Mục tiêu trong file là ví dụ minh họa, không phải chuẩn ngành.</t>
  </si>
  <si>
    <t xml:space="preserve">4. Cuối kỳ, nhập cột 'Thực tế'. Các cột % đạt, điểm quy đổi, điểm theo trọng số, xếp loại và thưởng tự tính. Không sửa các ô công thức.</t>
  </si>
  <si>
    <t xml:space="preserve">5. Sửa trần điểm, ngưỡng tối thiểu, xếp loại và hệ số thưởng ở sheet 'Thang điểm' cho phù hợp chính sách của bạn.</t>
  </si>
  <si>
    <t xml:space="preserve">6. Sao chép sheet vị trí cho từng nhân viên (chuột phải vào tên sheet, chọn Move or Copy, tick Create a copy). Sheet 'Tổng hợp' đọc điểm của sáu sheet mẫu; nếu thêm sheet, hãy thêm dòng và sửa công thức.</t>
  </si>
  <si>
    <t xml:space="preserve">Cách tính điểm</t>
  </si>
  <si>
    <t xml:space="preserve">% đạt = Thực tế / Mục tiêu. Với KPI 'Thấp hơn là tốt' (chiết khấu, chu kỳ bán hàng, tỷ lệ rời bỏ) thì % đạt = Mục tiêu / Thực tế; nếu Thực tế bằng 0 thì tính ở mức trần.</t>
  </si>
  <si>
    <t xml:space="preserve">Điểm quy đổi = 0 nếu % đạt thấp hơn ngưỡng tối thiểu, ngược lại bằng % đạt nhưng không vượt quá trần (sheet 'Thang điểm').</t>
  </si>
  <si>
    <t xml:space="preserve">Điểm theo trọng số = Điểm quy đổi x Trọng số. Điểm KPI tổng hợp = tổng điểm theo trọng số, chia cho tổng trọng số của các KPI đã có số liệu. 100% nghĩa là đạt đúng mục tiêu.</t>
  </si>
  <si>
    <t xml:space="preserve">Nguyên tắc chọn KPI (đề xuất của người soạn, chưa có nghiên cứu kiểm chứng riêng cho Việt Nam)</t>
  </si>
  <si>
    <t xml:space="preserve">Ít mà rõ: 5 đến 7 KPI mỗi vị trí. Nhiều hơn thì người làm không biết ưu tiên việc nào.</t>
  </si>
  <si>
    <t xml:space="preserve">Cân bằng giữa việc làm (hoạt động), kết quả và chất lượng dữ liệu. Chỉ đo kết quả thì khó biết vì sao trượt; chỉ đo hoạt động thì dễ bị làm cho đủ số.</t>
  </si>
  <si>
    <t xml:space="preserve">Mỗi KPI có một 'đối trọng' (cột M): KPI nào dễ bị chạy số thì đo thêm một chỉ số kiềm lại.</t>
  </si>
  <si>
    <t xml:space="preserve">Lấy dữ liệu trực tiếp từ CRM hoặc kế toán, không nhập tay nếu tránh được. Dữ liệu CRM chỉ đáng tin khi đội thật sự dùng CRM.</t>
  </si>
  <si>
    <t xml:space="preserve">KPI của người quản lý nên gắn với kết quả của đội, không chỉ doanh thu cá nhân.</t>
  </si>
  <si>
    <t xml:space="preserve">Công bố KPI trước kỳ đánh giá và không đổi giữa kỳ khi chưa thông báo. Rà soát lại mỗi quý.</t>
  </si>
  <si>
    <t xml:space="preserve">Nghiên cứu về thưởng bán hàng cho thấy động lực thưởng có thể làm thay đổi hành vi theo hướng không mong muốn (ví dụ dồn deal cuối kỳ, hạ giá), nên cần đối trọng và kiểm soát giảm giá. Các nghiên cứu này là ở Mỹ và chủ yếu một công ty, không đại diện cho doanh nghiệp Việt Nam.</t>
  </si>
  <si>
    <t xml:space="preserve">Lưu ý pháp lý (tham khảo, không phải tư vấn pháp lý; tra cứu ngày 20/10/2026 qua tài liệu thứ cấp, chưa đọc văn bản gốc)</t>
  </si>
  <si>
    <t xml:space="preserve">Dùng KPI để xét thưởng: theo các bài tổng hợp pháp luật, quy chế thưởng do người sử dụng lao động quyết định, công bố công khai tại nơi làm việc và cần tham khảo ý kiến tổ chức đại diện người lao động tại cơ sở nếu có (Bộ luật Lao động 2019, Điều 104).</t>
  </si>
  <si>
    <t xml:space="preserve">Dùng KPI để đánh giá mức độ hoàn thành công việc, đặc biệt nếu muốn dùng làm căn cứ chấm dứt hợp đồng vì 'thường xuyên không hoàn thành công việc': cần có quy chế đánh giá do doanh nghiệp ban hành, có tham khảo ý kiến tổ chức đại diện người lao động tại cơ sở nếu có (Điều 36 khoản 1 điểm a). Thủ tục chấm dứt hợp đồng cần luật sư.</t>
  </si>
  <si>
    <t xml:space="preserve">Trừ lương khi không đạt KPI: các bài tổng hợp cho biết Điều 102 chỉ cho phép khấu trừ lương để bồi thường thiệt hại do làm hư hỏng dụng cụ, thiết bị, tài sản (Điều 129), tối đa 30% tiền lương thực trả hằng tháng sau khi trích nộp bảo hiểm bắt buộc và thuế thu nhập cá nhân. Vì vậy file này gắn KPI với thưởng hoặc hoa hồng, không gắn với trừ lương. Cần hỏi luật sư.</t>
  </si>
  <si>
    <t xml:space="preserve">Dữ liệu hoạt động của nhân viên (số cuộc gọi, lịch sử đăng nhập) là dữ liệu cá nhân của người lao động: cần thông báo rõ mục đích và cơ sở pháp lý theo Luật Bảo vệ dữ liệu cá nhân (số 91/2025/QH15, hiệu lực 1/1/2026). Chưa kiểm tra chi tiết trong file này.</t>
  </si>
  <si>
    <t xml:space="preserve">Giới hạn của mẫu</t>
  </si>
  <si>
    <t xml:space="preserve">Chưa được thử nghiệm trên doanh nghiệp cụ thể. Các KPI, trọng số, mục tiêu, thang điểm và hệ số thưởng là ví dụ minh họa của người soạn.</t>
  </si>
  <si>
    <t xml:space="preserve">Mẫu không thay thế việc thiết kế chính sách lương thưởng và không thay thế tư vấn của luật sư hoặc chuyên gia nhân sự.</t>
  </si>
  <si>
    <t xml:space="preserve">Chú giải màu: ô nền vàng, chữ xanh = ô cần chỉnh hoặc nhập; chữ đen = công thức tự tính.</t>
  </si>
  <si>
    <t xml:space="preserve">Phanmembiz là đối tác Zoho tại Việt Nam. Cần giúp đưa KPI vào CRM? Đặt lịch tư vấn miễn phí: https://phanmembiz.com/</t>
  </si>
  <si>
    <t xml:space="preserve">Tổng hợp điểm KPI theo vị trí</t>
  </si>
  <si>
    <t xml:space="preserve">Bảng này đọc tự động từ các sheet vị trí. Nếu bạn sao chép sheet cho từng nhân viên, hãy thêm dòng và sửa tên sheet trong công thức.</t>
  </si>
  <si>
    <t xml:space="preserve">Vị trí</t>
  </si>
  <si>
    <t xml:space="preserve">Họ tên (từ sheet)</t>
  </si>
  <si>
    <t xml:space="preserve">Kỳ đánh giá</t>
  </si>
  <si>
    <t xml:space="preserve">Số KPI đã có số liệu</t>
  </si>
  <si>
    <t xml:space="preserve">Kiểm tra trọng số</t>
  </si>
  <si>
    <t xml:space="preserve">Điểm KPI tổng hợp</t>
  </si>
  <si>
    <t xml:space="preserve">Xếp loại</t>
  </si>
  <si>
    <t xml:space="preserve">Thưởng KPI (VND)</t>
  </si>
  <si>
    <t xml:space="preserve">SDR-Telesales</t>
  </si>
  <si>
    <t xml:space="preserve">Sales Executive</t>
  </si>
  <si>
    <t xml:space="preserve">Account Manager</t>
  </si>
  <si>
    <t xml:space="preserve">Sales Admin</t>
  </si>
  <si>
    <t xml:space="preserve">Trưởng nhóm</t>
  </si>
  <si>
    <t xml:space="preserve">Giám đốc KD</t>
  </si>
  <si>
    <t xml:space="preserve">Ví dụ: sheet 'KPI Sales Executive' đang chứa số liệu minh họa của một nhân viên giả định (Nguyễn Văn A). Xóa cột Thực tế và Họ tên trước khi dùng.</t>
  </si>
  <si>
    <t xml:space="preserve">Thang điểm và hệ số thưởng</t>
  </si>
  <si>
    <t xml:space="preserve">Ô nền vàng, chữ xanh là ô cần chỉnh theo doanh nghiệp. Các giá trị dưới đây là VÍ DỤ MINH HỌA, không phải chuẩn ngành.</t>
  </si>
  <si>
    <t xml:space="preserve">Trần điểm mỗi KPI (% đạt tối đa được tính)</t>
  </si>
  <si>
    <t xml:space="preserve">Ví dụ: 120% nghĩa là vượt mục tiêu bao nhiêu cũng chỉ tính tối đa 120%, để một KPI không kéo cả bảng điểm.</t>
  </si>
  <si>
    <t xml:space="preserve">Ngưỡng tối thiểu mỗi KPI (dưới ngưỡng tính 0 điểm)</t>
  </si>
  <si>
    <t xml:space="preserve">Ví dụ: đạt dưới 50% mục tiêu của KPI đó thì KPI đó tính 0 điểm. Đặt 0% nếu không muốn có ngưỡng.</t>
  </si>
  <si>
    <t xml:space="preserve">Bảng xếp loại và hệ số thưởng theo điểm KPI tổng hợp</t>
  </si>
  <si>
    <t xml:space="preserve">Từ mức điểm (tối thiểu)</t>
  </si>
  <si>
    <t xml:space="preserve">Hệ số thưởng KPI</t>
  </si>
  <si>
    <t xml:space="preserve">Ghi chú</t>
  </si>
  <si>
    <t xml:space="preserve">Chưa đạt</t>
  </si>
  <si>
    <t xml:space="preserve">Lập kế hoạch cải thiện cùng quản lý</t>
  </si>
  <si>
    <t xml:space="preserve">Cần cải thiện</t>
  </si>
  <si>
    <t xml:space="preserve">Đạt</t>
  </si>
  <si>
    <t xml:space="preserve">Tốt</t>
  </si>
  <si>
    <t xml:space="preserve">Đạt đúng mục tiêu</t>
  </si>
  <si>
    <t xml:space="preserve">Xuất sắc</t>
  </si>
  <si>
    <t xml:space="preserve">Nên có giới hạn trên để kiểm soát chi phí thưởng</t>
  </si>
  <si>
    <t xml:space="preserve">Cột A phải tăng dần từ trên xuống và dòng đầu tiên phải là 0%. Thêm hoặc bớt dòng thì cần sửa vùng tham chiếu trong các sheet vị trí.</t>
  </si>
  <si>
    <t xml:space="preserve">Lưu ý pháp lý (đọc sheet Hướng dẫn trước khi dùng hệ số thưởng): hệ số thưởng gắn KPI với thưởng hoặc hoa hồng, không gắn với việc trừ lương.</t>
  </si>
  <si>
    <t xml:space="preserve">Thư viện KPI bán hàng để chọn và chỉnh</t>
  </si>
  <si>
    <t xml:space="preserve">Danh sách do người soạn tổng hợp từ thực hành bán hàng phổ biến, không phải chuẩn bắt buộc. Chọn 5 đến 7 KPI cho mỗi vị trí, ưu tiên KPI lấy được trực tiếp từ CRM.</t>
  </si>
  <si>
    <t xml:space="preserve">Mã</t>
  </si>
  <si>
    <t xml:space="preserve">Nhóm</t>
  </si>
  <si>
    <t xml:space="preserve">Tên KPI</t>
  </si>
  <si>
    <t xml:space="preserve">Định nghĩa và công thức gợi ý</t>
  </si>
  <si>
    <t xml:space="preserve">Hướng tốt</t>
  </si>
  <si>
    <t xml:space="preserve">Nguồn dữ liệu</t>
  </si>
  <si>
    <t xml:space="preserve">Tần suất</t>
  </si>
  <si>
    <t xml:space="preserve">Rủi ro bị 'chạy số'</t>
  </si>
  <si>
    <t xml:space="preserve">Đối trọng nên đo cùng</t>
  </si>
  <si>
    <t xml:space="preserve">Vị trí thường dùng</t>
  </si>
  <si>
    <t xml:space="preserve">A01</t>
  </si>
  <si>
    <t xml:space="preserve">Hoạt động</t>
  </si>
  <si>
    <t xml:space="preserve">Số cuộc gọi kết nối</t>
  </si>
  <si>
    <t xml:space="preserve">Số cuộc gọi có người nghe máy và trao đổi quá ngưỡng thời gian do doanh nghiệp tự đặt.</t>
  </si>
  <si>
    <t xml:space="preserve">Cao hơn là tốt</t>
  </si>
  <si>
    <t xml:space="preserve">Tổng đài, CRM</t>
  </si>
  <si>
    <t xml:space="preserve">Tuần</t>
  </si>
  <si>
    <t xml:space="preserve">Gọi nhanh cho đủ số</t>
  </si>
  <si>
    <t xml:space="preserve">Tỷ lệ cuộc gọi có ghi chú; số cuộc hẹn</t>
  </si>
  <si>
    <t xml:space="preserve">SDR</t>
  </si>
  <si>
    <t xml:space="preserve">A02</t>
  </si>
  <si>
    <t xml:space="preserve">Số cuộc họp hoặc demo đã thực hiện</t>
  </si>
  <si>
    <t xml:space="preserve">Số cuộc họp có khách, đã ghi nhận kết quả trong CRM.</t>
  </si>
  <si>
    <t xml:space="preserve">CRM (hoạt động)</t>
  </si>
  <si>
    <t xml:space="preserve">Họp hình thức</t>
  </si>
  <si>
    <t xml:space="preserve">Tỷ lệ cuộc họp tạo ra bước tiếp theo</t>
  </si>
  <si>
    <t xml:space="preserve">Sales Executive, Account Manager</t>
  </si>
  <si>
    <t xml:space="preserve">A03</t>
  </si>
  <si>
    <t xml:space="preserve">Tỷ lệ lead liên hệ lần đầu đúng SLA</t>
  </si>
  <si>
    <t xml:space="preserve">Số lead được liên hệ trong thời hạn quy định / tổng số lead mới.</t>
  </si>
  <si>
    <t xml:space="preserve">CRM</t>
  </si>
  <si>
    <t xml:space="preserve">Liên hệ qua loa</t>
  </si>
  <si>
    <t xml:space="preserve">Chất lượng ghi chú cuộc đầu</t>
  </si>
  <si>
    <t xml:space="preserve">A04</t>
  </si>
  <si>
    <t xml:space="preserve">Tỷ lệ buổi rà soát khách định kỳ đã thực hiện</t>
  </si>
  <si>
    <t xml:space="preserve">Số buổi rà soát đã làm / số buổi theo kế hoạch cho khách chiến lược.</t>
  </si>
  <si>
    <t xml:space="preserve">Quý</t>
  </si>
  <si>
    <t xml:space="preserve">Hành động sau họp</t>
  </si>
  <si>
    <t xml:space="preserve">A05</t>
  </si>
  <si>
    <t xml:space="preserve">Tỷ lệ họp pipeline và huấn luyện 1-1 theo kế hoạch</t>
  </si>
  <si>
    <t xml:space="preserve">Số buổi đã làm / số buổi trong lịch.</t>
  </si>
  <si>
    <t xml:space="preserve">Lịch họp, CRM</t>
  </si>
  <si>
    <t xml:space="preserve">Tháng</t>
  </si>
  <si>
    <t xml:space="preserve">Họp cho có</t>
  </si>
  <si>
    <t xml:space="preserve">Khảo sát thành viên nhóm</t>
  </si>
  <si>
    <t xml:space="preserve">P01</t>
  </si>
  <si>
    <t xml:space="preserve">Pipeline</t>
  </si>
  <si>
    <t xml:space="preserve">Giá trị pipeline mới tạo</t>
  </si>
  <si>
    <t xml:space="preserve">Tổng giá trị cơ hội mới đủ điều kiện được tạo trong kỳ.</t>
  </si>
  <si>
    <t xml:space="preserve">Nhập cơ hội ảo, phóng đại giá trị</t>
  </si>
  <si>
    <t xml:space="preserve">Tỷ lệ cơ hội có bước tiếp theo</t>
  </si>
  <si>
    <t xml:space="preserve">P02</t>
  </si>
  <si>
    <t xml:space="preserve">Số cơ hội đủ điều kiện bàn giao (SQL)</t>
  </si>
  <si>
    <t xml:space="preserve">Số cơ hội đạt tiêu chí đủ điều kiện đã bàn giao cho bán hàng.</t>
  </si>
  <si>
    <t xml:space="preserve">Hạ tiêu chí để đạt số</t>
  </si>
  <si>
    <t xml:space="preserve">Tỷ lệ được chấp nhận (P03)</t>
  </si>
  <si>
    <t xml:space="preserve">P03</t>
  </si>
  <si>
    <t xml:space="preserve">Tỷ lệ cơ hội được chấp nhận</t>
  </si>
  <si>
    <t xml:space="preserve">Số cơ hội được Sales Executive chấp nhận / số cơ hội bàn giao.</t>
  </si>
  <si>
    <t xml:space="preserve">Bàn giao ít để tỷ lệ cao</t>
  </si>
  <si>
    <t xml:space="preserve">Số cơ hội bàn giao (P02)</t>
  </si>
  <si>
    <t xml:space="preserve">P04</t>
  </si>
  <si>
    <t xml:space="preserve">Hệ số bao phủ pipeline</t>
  </si>
  <si>
    <t xml:space="preserve">Giá trị pipeline còn mở / chỉ tiêu còn lại của kỳ. Mục tiêu hợp lý xấp xỉ 1 chia tỷ lệ thắng của bạn.</t>
  </si>
  <si>
    <t xml:space="preserve">Phóng đại giá trị cơ hội</t>
  </si>
  <si>
    <t xml:space="preserve">Tỷ lệ thắng thực tế</t>
  </si>
  <si>
    <t xml:space="preserve">Trưởng nhóm, Giám đốc KD</t>
  </si>
  <si>
    <t xml:space="preserve">C01</t>
  </si>
  <si>
    <t xml:space="preserve">Chuyển đổi</t>
  </si>
  <si>
    <t xml:space="preserve">Tỷ lệ thắng</t>
  </si>
  <si>
    <t xml:space="preserve">Số deal thắng / số deal đã đóng (thắng và thua) trong kỳ.</t>
  </si>
  <si>
    <t xml:space="preserve">Tháng, quý</t>
  </si>
  <si>
    <t xml:space="preserve">Đóng nhanh deal yếu là 'thua'</t>
  </si>
  <si>
    <t xml:space="preserve">Số deal đã đóng đủ lớn</t>
  </si>
  <si>
    <t xml:space="preserve">Sales Executive, Giám đốc KD</t>
  </si>
  <si>
    <t xml:space="preserve">C02</t>
  </si>
  <si>
    <t xml:space="preserve">Chu kỳ bán hàng trung bình</t>
  </si>
  <si>
    <t xml:space="preserve">Số ngày trung bình từ tạo cơ hội đến ký, trên deal thắng.</t>
  </si>
  <si>
    <t xml:space="preserve">Thấp hơn là tốt</t>
  </si>
  <si>
    <t xml:space="preserve">Chọn deal dễ, bỏ deal lớn</t>
  </si>
  <si>
    <t xml:space="preserve">Giá trị deal trung bình</t>
  </si>
  <si>
    <t xml:space="preserve">C03</t>
  </si>
  <si>
    <t xml:space="preserve">Tỷ lệ chuyển đổi giữa các bước</t>
  </si>
  <si>
    <t xml:space="preserve">Số cơ hội sang bước kế tiếp / số cơ hội ở bước hiện tại.</t>
  </si>
  <si>
    <t xml:space="preserve">Đẩy bước sớm để đẹp số</t>
  </si>
  <si>
    <t xml:space="preserve">Tiêu chí thoát bước rõ ràng</t>
  </si>
  <si>
    <t xml:space="preserve">R01</t>
  </si>
  <si>
    <t xml:space="preserve">Doanh thu</t>
  </si>
  <si>
    <t xml:space="preserve">Doanh thu mới đã ký so với chỉ tiêu</t>
  </si>
  <si>
    <t xml:space="preserve">Doanh thu từ hợp đồng mới đã ký trong kỳ / chỉ tiêu.</t>
  </si>
  <si>
    <t xml:space="preserve">CRM, kế toán</t>
  </si>
  <si>
    <t xml:space="preserve">Đẩy deal cuối kỳ, giảm giá sâu</t>
  </si>
  <si>
    <t xml:space="preserve">Chiết khấu trung bình</t>
  </si>
  <si>
    <t xml:space="preserve">R02</t>
  </si>
  <si>
    <t xml:space="preserve">Doanh thu nhóm so với chỉ tiêu</t>
  </si>
  <si>
    <t xml:space="preserve">Tổng doanh thu mới của nhóm / chỉ tiêu nhóm.</t>
  </si>
  <si>
    <t xml:space="preserve">Dồn deal cuối kỳ</t>
  </si>
  <si>
    <t xml:space="preserve">Tỷ lệ thành viên đạt chỉ tiêu</t>
  </si>
  <si>
    <t xml:space="preserve">R03</t>
  </si>
  <si>
    <t xml:space="preserve">Doanh thu toàn đội so với kế hoạch</t>
  </si>
  <si>
    <t xml:space="preserve">Tổng doanh thu / kế hoạch.</t>
  </si>
  <si>
    <t xml:space="preserve">Kế toán</t>
  </si>
  <si>
    <t xml:space="preserve">Ghi nhận sớm</t>
  </si>
  <si>
    <t xml:space="preserve">Biên lợi nhuận, công nợ</t>
  </si>
  <si>
    <t xml:space="preserve">R04</t>
  </si>
  <si>
    <t xml:space="preserve">Tổng giá trị chiết khấu / tổng giá trị niêm yết của deal thắng.</t>
  </si>
  <si>
    <t xml:space="preserve">CRM, báo giá</t>
  </si>
  <si>
    <t xml:space="preserve">Giấu chiết khấu ngoài hợp đồng</t>
  </si>
  <si>
    <t xml:space="preserve">Doanh thu và biên lợi nhuận</t>
  </si>
  <si>
    <t xml:space="preserve">Sales Executive, Trưởng nhóm</t>
  </si>
  <si>
    <t xml:space="preserve">R05</t>
  </si>
  <si>
    <t xml:space="preserve">Biên lợi nhuận gộp</t>
  </si>
  <si>
    <t xml:space="preserve">(Doanh thu - giá vốn) / doanh thu của hàng bán trong kỳ.</t>
  </si>
  <si>
    <t xml:space="preserve">Chuyển chi phí sang bộ phận khác</t>
  </si>
  <si>
    <t xml:space="preserve">K01</t>
  </si>
  <si>
    <t xml:space="preserve">Khách hàng</t>
  </si>
  <si>
    <t xml:space="preserve">Tỷ lệ gia hạn theo doanh thu</t>
  </si>
  <si>
    <t xml:space="preserve">Doanh thu gia hạn / doanh thu đến hạn gia hạn trong kỳ.</t>
  </si>
  <si>
    <t xml:space="preserve">Chọn khách dễ gia hạn</t>
  </si>
  <si>
    <t xml:space="preserve">Số khách đến hạn được xử lý đủ</t>
  </si>
  <si>
    <t xml:space="preserve">K02</t>
  </si>
  <si>
    <t xml:space="preserve">Doanh thu bán thêm</t>
  </si>
  <si>
    <t xml:space="preserve">Doanh thu upsell và cross-sell từ khách hiện có.</t>
  </si>
  <si>
    <t xml:space="preserve">Bán quá mức khiến khách bỏ</t>
  </si>
  <si>
    <t xml:space="preserve">Tỷ lệ rời bỏ, mức hài lòng</t>
  </si>
  <si>
    <t xml:space="preserve">K03</t>
  </si>
  <si>
    <t xml:space="preserve">Tỷ lệ khách rời bỏ</t>
  </si>
  <si>
    <t xml:space="preserve">Số khách rời bỏ trong kỳ / số khách đầu kỳ. Cần định nghĩa rõ 'rời bỏ'.</t>
  </si>
  <si>
    <t xml:space="preserve">Định nghĩa hẹp</t>
  </si>
  <si>
    <t xml:space="preserve">Doanh thu gia hạn</t>
  </si>
  <si>
    <t xml:space="preserve">K04</t>
  </si>
  <si>
    <t xml:space="preserve">Điểm hài lòng khách hàng</t>
  </si>
  <si>
    <t xml:space="preserve">Điểm trung bình khảo sát sau tương tác hoặc theo kỳ.</t>
  </si>
  <si>
    <t xml:space="preserve">Khảo sát</t>
  </si>
  <si>
    <t xml:space="preserve">Chỉ khảo sát khách vui</t>
  </si>
  <si>
    <t xml:space="preserve">Tỷ lệ phản hồi khảo sát</t>
  </si>
  <si>
    <t xml:space="preserve">K05</t>
  </si>
  <si>
    <t xml:space="preserve">Công nợ quá hạn</t>
  </si>
  <si>
    <t xml:space="preserve">Giá trị công nợ quá hạn trên số ngày quy định / doanh thu kỳ.</t>
  </si>
  <si>
    <t xml:space="preserve">Gia hạn thanh toán không báo cáo</t>
  </si>
  <si>
    <t xml:space="preserve">Q01</t>
  </si>
  <si>
    <t xml:space="preserve">Chất lượng</t>
  </si>
  <si>
    <t xml:space="preserve">Tuân thủ CRM</t>
  </si>
  <si>
    <t xml:space="preserve">Số bản ghi hoặc cơ hội có đủ trường bắt buộc và bước tiếp theo kèm ngày / tổng số.</t>
  </si>
  <si>
    <t xml:space="preserve">Tuần, tháng</t>
  </si>
  <si>
    <t xml:space="preserve">Điền cho có</t>
  </si>
  <si>
    <t xml:space="preserve">Kiểm tra ngẫu nhiên nội dung</t>
  </si>
  <si>
    <t xml:space="preserve">Mọi vị trí</t>
  </si>
  <si>
    <t xml:space="preserve">Q02</t>
  </si>
  <si>
    <t xml:space="preserve">Sai số dự báo doanh thu</t>
  </si>
  <si>
    <t xml:space="preserve">|Dự báo - thực tế| / thực tế.</t>
  </si>
  <si>
    <t xml:space="preserve">Dự báo thấp để dễ vượt</t>
  </si>
  <si>
    <t xml:space="preserve">So sánh nhiều kỳ</t>
  </si>
  <si>
    <t xml:space="preserve">Q03</t>
  </si>
  <si>
    <t xml:space="preserve">Thời gian xử lý báo giá</t>
  </si>
  <si>
    <t xml:space="preserve">Thời gian trung bình từ yêu cầu báo giá đến khi gửi, tính theo giờ làm việc.</t>
  </si>
  <si>
    <t xml:space="preserve">CRM, hộp thư</t>
  </si>
  <si>
    <t xml:space="preserve">Gửi nhanh bản thiếu sót</t>
  </si>
  <si>
    <t xml:space="preserve">Tỷ lệ làm đúng ngay lần đầu</t>
  </si>
  <si>
    <t xml:space="preserve">Q04</t>
  </si>
  <si>
    <t xml:space="preserve">Tỷ lệ hồ sơ làm đúng ngay lần đầu</t>
  </si>
  <si>
    <t xml:space="preserve">Số báo giá, hợp đồng không phải sửa / tổng số.</t>
  </si>
  <si>
    <t xml:space="preserve">Nhật ký yêu cầu sửa</t>
  </si>
  <si>
    <t xml:space="preserve">Không ghi nhận lỗi</t>
  </si>
  <si>
    <t xml:space="preserve">Phản hồi đội bán hàng</t>
  </si>
  <si>
    <t xml:space="preserve">Q05</t>
  </si>
  <si>
    <t xml:space="preserve">Tỷ lệ báo cáo đúng hạn</t>
  </si>
  <si>
    <t xml:space="preserve">Số báo cáo gửi đúng hạn / tổng số báo cáo theo lịch.</t>
  </si>
  <si>
    <t xml:space="preserve">Lịch báo cáo</t>
  </si>
  <si>
    <t xml:space="preserve">Đúng hạn nhưng thiếu nội dung</t>
  </si>
  <si>
    <t xml:space="preserve">Phản hồi người nhận</t>
  </si>
  <si>
    <t xml:space="preserve">M01</t>
  </si>
  <si>
    <t xml:space="preserve">Quản lý</t>
  </si>
  <si>
    <t xml:space="preserve">Tỷ lệ nhân viên đạt từ 100% chỉ tiêu</t>
  </si>
  <si>
    <t xml:space="preserve">Số người đạt từ 100% chỉ tiêu cá nhân / số người có chỉ tiêu.</t>
  </si>
  <si>
    <t xml:space="preserve">Chỉ tiêu cá nhân đặt thấp</t>
  </si>
  <si>
    <t xml:space="preserve">Mức độ khó của chỉ tiêu</t>
  </si>
  <si>
    <t xml:space="preserve">M02</t>
  </si>
  <si>
    <t xml:space="preserve">Tỷ lệ nghỉ việc của nhân sự bán hàng</t>
  </si>
  <si>
    <t xml:space="preserve">Số người nghỉ việc / số người bình quân, quy năm.</t>
  </si>
  <si>
    <t xml:space="preserve">Nhân sự</t>
  </si>
  <si>
    <t xml:space="preserve">Quý, năm</t>
  </si>
  <si>
    <t xml:space="preserve">Chuyển người để không tính</t>
  </si>
  <si>
    <t xml:space="preserve">Lý do nghỉ việc ghi nhận</t>
  </si>
  <si>
    <t xml:space="preserve">M03</t>
  </si>
  <si>
    <t xml:space="preserve">Mức hài lòng nội bộ với bộ phận hỗ trợ</t>
  </si>
  <si>
    <t xml:space="preserve">Điểm khảo sát nội bộ (thang 5).</t>
  </si>
  <si>
    <t xml:space="preserve">Khảo sát nội bộ</t>
  </si>
  <si>
    <t xml:space="preserve">Khảo sát có định hướng</t>
  </si>
  <si>
    <t xml:space="preserve">Khảo sát ẩn danh</t>
  </si>
  <si>
    <t xml:space="preserve">KPI vị trí SDR / Telesales (tìm khách và tạo cơ hội)</t>
  </si>
  <si>
    <t xml:space="preserve">Vị trí tìm kiếm khách tiềm năng, liên hệ lần đầu và bàn giao cơ hội đủ điều kiện cho Sales Executive.</t>
  </si>
  <si>
    <t xml:space="preserve">Số mục tiêu trong sheet là VÍ DỤ MINH HỌA tính theo tháng, không phải chuẩn ngành. Hãy thay bằng số liệu lịch sử của doanh nghiệp bạn trước khi dùng.</t>
  </si>
  <si>
    <t xml:space="preserve">Họ tên</t>
  </si>
  <si>
    <t xml:space="preserve">Người đánh giá</t>
  </si>
  <si>
    <t xml:space="preserve">STT</t>
  </si>
  <si>
    <t xml:space="preserve">Nhóm KPI</t>
  </si>
  <si>
    <t xml:space="preserve">Đơn vị</t>
  </si>
  <si>
    <t xml:space="preserve">Trọng số</t>
  </si>
  <si>
    <t xml:space="preserve">Mục tiêu</t>
  </si>
  <si>
    <t xml:space="preserve">Thực tế</t>
  </si>
  <si>
    <t xml:space="preserve">% đạt</t>
  </si>
  <si>
    <t xml:space="preserve">Điểm quy đổi</t>
  </si>
  <si>
    <t xml:space="preserve">Điểm theo trọng số</t>
  </si>
  <si>
    <t xml:space="preserve">Số cuộc gọi kết nối trong tháng</t>
  </si>
  <si>
    <t xml:space="preserve">cuộc</t>
  </si>
  <si>
    <t xml:space="preserve">Gọi nhanh cho đủ số; ghi nhận ảo</t>
  </si>
  <si>
    <t xml:space="preserve">Kết quả</t>
  </si>
  <si>
    <t xml:space="preserve">cơ hội</t>
  </si>
  <si>
    <t xml:space="preserve">Hạ tiêu chí đủ điều kiện để đạt số</t>
  </si>
  <si>
    <t xml:space="preserve">Tỷ lệ cơ hội được Sales Executive chấp nhận</t>
  </si>
  <si>
    <t xml:space="preserve">Tỷ lệ lead được liên hệ lần đầu đúng thời hạn quy định (SLA)</t>
  </si>
  <si>
    <t xml:space="preserve">%</t>
  </si>
  <si>
    <t xml:space="preserve">Liên hệ qua loa cho kịp giờ</t>
  </si>
  <si>
    <t xml:space="preserve">Chất lượng ghi chú cuộc gọi đầu</t>
  </si>
  <si>
    <t xml:space="preserve">CRM (thời điểm tạo lead và liên hệ đầu)</t>
  </si>
  <si>
    <t xml:space="preserve">Bàn giao ít để giữ tỷ lệ cao</t>
  </si>
  <si>
    <t xml:space="preserve">Số cơ hội bàn giao</t>
  </si>
  <si>
    <t xml:space="preserve">Tỷ lệ lead đủ trường bắt buộc và có ghi chú</t>
  </si>
  <si>
    <t xml:space="preserve">Nhập chữ cho có</t>
  </si>
  <si>
    <t xml:space="preserve">Kiểm tra ngẫu nhiên nội dung ghi chú</t>
  </si>
  <si>
    <t xml:space="preserve">CRM (báo cáo kiểm tra dữ liệu)</t>
  </si>
  <si>
    <t xml:space="preserve">Tổng trọng số</t>
  </si>
  <si>
    <t xml:space="preserve">Số KPI đã có số liệu / tổng số KPI</t>
  </si>
  <si>
    <t xml:space="preserve">Điểm KPI tổng hợp (100% = đạt đúng mục tiêu)</t>
  </si>
  <si>
    <t xml:space="preserve">Mức thưởng KPI mục tiêu của kỳ (VND), nhập tay</t>
  </si>
  <si>
    <t xml:space="preserve">Thưởng KPI theo kết quả (VND)</t>
  </si>
  <si>
    <t xml:space="preserve">Cơ cấu trọng số theo nhóm KPI (nên có cả Hoạt động, Kết quả và Chất lượng)</t>
  </si>
  <si>
    <t xml:space="preserve">Cách đọc: % đạt = Thực tế / Mục tiêu (với KPI 'Thấp hơn là tốt' thì lấy Mục tiêu / Thực tế). Điểm quy đổi bị chặn bởi trần và ngưỡng tối thiểu ở sheet Thang điểm.</t>
  </si>
  <si>
    <t xml:space="preserve">Điểm tổng hợp chỉ tính trên các KPI đã nhập Thực tế. Nếu chưa nhập hết, điểm là tạm tính.</t>
  </si>
  <si>
    <t xml:space="preserve">Sao chép sheet này (chuột phải vào tên sheet, chọn Move or Copy, tick Create a copy) cho mỗi nhân viên, rồi đổi tên sheet và nhập Họ tên.</t>
  </si>
  <si>
    <t xml:space="preserve">Gắn KPI với thưởng hoặc hoa hồng, không gắn với việc trừ lương. Xem mục pháp lý trong sheet Hướng dẫn và hỏi luật sư trước khi ban hành.</t>
  </si>
  <si>
    <t xml:space="preserve">KPI vị trí Sales Executive / Account Executive (chốt khách mới)</t>
  </si>
  <si>
    <t xml:space="preserve">Vị trí nhận cơ hội đủ điều kiện, tư vấn, báo giá và chốt hợp đồng với khách mới.</t>
  </si>
  <si>
    <t xml:space="preserve">Nguyễn Văn A (ví dụ)</t>
  </si>
  <si>
    <t xml:space="preserve">Tháng 10/2026</t>
  </si>
  <si>
    <t xml:space="preserve">VND</t>
  </si>
  <si>
    <t xml:space="preserve">Chiết khấu trung bình, tỷ lệ gia hạn sau đó</t>
  </si>
  <si>
    <t xml:space="preserve">CRM, kế toán (hợp đồng đã ký)</t>
  </si>
  <si>
    <t xml:space="preserve">Tỷ lệ thắng (số deal thắng / số deal đã đóng)</t>
  </si>
  <si>
    <t xml:space="preserve">Đóng nhanh deal yếu là 'thua' để lọc số</t>
  </si>
  <si>
    <t xml:space="preserve">Số deal đã đóng đủ lớn để so sánh</t>
  </si>
  <si>
    <t xml:space="preserve">Giá trị pipeline mới tạo trong kỳ</t>
  </si>
  <si>
    <t xml:space="preserve">Nhập cơ hội ảo hoặc định giá phóng đại</t>
  </si>
  <si>
    <t xml:space="preserve">Tỷ lệ cơ hội có bước tiếp theo kèm ngày</t>
  </si>
  <si>
    <t xml:space="preserve">Chiết khấu trung bình trên deal thắng</t>
  </si>
  <si>
    <t xml:space="preserve">CRM, báo giá, hợp đồng</t>
  </si>
  <si>
    <t xml:space="preserve">Chu kỳ bán hàng trung bình (từ tạo cơ hội đến ký)</t>
  </si>
  <si>
    <t xml:space="preserve">ngày</t>
  </si>
  <si>
    <t xml:space="preserve">Tỷ lệ cơ hội đang mở có bước tiếp theo kèm ngày</t>
  </si>
  <si>
    <t xml:space="preserve">Điền ngày cho có</t>
  </si>
  <si>
    <t xml:space="preserve">Họp pipeline rà soát ngẫu nhiên</t>
  </si>
  <si>
    <t xml:space="preserve">CRM (báo cáo cơ hội thiếu bước tiếp theo)</t>
  </si>
  <si>
    <t xml:space="preserve">KPI vị trí Account Manager / Chăm sóc khách hàng hiện có</t>
  </si>
  <si>
    <t xml:space="preserve">Vị trí giữ chân, gia hạn và mở rộng doanh thu từ khách hàng đã mua.</t>
  </si>
  <si>
    <t xml:space="preserve">Tỷ lệ gia hạn theo doanh thu (doanh thu gia hạn / doanh thu đến hạn)</t>
  </si>
  <si>
    <t xml:space="preserve">Chọn khách dễ gia hạn để tính</t>
  </si>
  <si>
    <t xml:space="preserve">Doanh thu bán thêm (upsell, cross-sell)</t>
  </si>
  <si>
    <t xml:space="preserve">Bán thêm quá mức rồi khách bỏ</t>
  </si>
  <si>
    <t xml:space="preserve">Tỷ lệ khách rời bỏ, mức hài lòng</t>
  </si>
  <si>
    <t xml:space="preserve">Tỷ lệ khách hàng rời bỏ trong kỳ</t>
  </si>
  <si>
    <t xml:space="preserve">Định nghĩa 'rời bỏ' hẹp</t>
  </si>
  <si>
    <t xml:space="preserve">Điểm hài lòng khách hàng (thang 5)</t>
  </si>
  <si>
    <t xml:space="preserve">điểm</t>
  </si>
  <si>
    <t xml:space="preserve">Số lượng và độ phủ khảo sát</t>
  </si>
  <si>
    <t xml:space="preserve">Khảo sát khách hàng</t>
  </si>
  <si>
    <t xml:space="preserve">Tỷ lệ buổi rà soát định kỳ với khách chiến lược đã thực hiện</t>
  </si>
  <si>
    <t xml:space="preserve">Ghi chú và hành động sau họp</t>
  </si>
  <si>
    <t xml:space="preserve">Công nợ quá hạn trên 30 ngày (% doanh thu)</t>
  </si>
  <si>
    <t xml:space="preserve">Gia hạn hạn thanh toán không báo cáo</t>
  </si>
  <si>
    <t xml:space="preserve">KPI vị trí Sales Admin / Hỗ trợ bán hàng</t>
  </si>
  <si>
    <t xml:space="preserve">Vị trí hỗ trợ lập báo giá, hợp đồng, dữ liệu CRM và báo cáo cho đội bán hàng.</t>
  </si>
  <si>
    <t xml:space="preserve">Thời gian xử lý báo giá trung bình (giờ làm việc)</t>
  </si>
  <si>
    <t xml:space="preserve">giờ</t>
  </si>
  <si>
    <t xml:space="preserve">Tỷ lệ báo giá, hợp đồng làm đúng ngay lần đầu</t>
  </si>
  <si>
    <t xml:space="preserve">Không ghi nhận lỗi để giữ số đẹp</t>
  </si>
  <si>
    <t xml:space="preserve">Số yêu cầu sửa từ đội bán hàng</t>
  </si>
  <si>
    <t xml:space="preserve">Tỷ lệ bản ghi CRM đủ và đúng dữ liệu</t>
  </si>
  <si>
    <t xml:space="preserve">Chỉ làm sạch phần dễ</t>
  </si>
  <si>
    <t xml:space="preserve">Kiểm tra ngẫu nhiên</t>
  </si>
  <si>
    <t xml:space="preserve">CRM (báo cáo chất lượng dữ liệu)</t>
  </si>
  <si>
    <t xml:space="preserve">Tỷ lệ báo cáo gửi đúng hạn</t>
  </si>
  <si>
    <t xml:space="preserve">Gửi đúng hạn nhưng thiếu nội dung</t>
  </si>
  <si>
    <t xml:space="preserve">Phản hồi từ người nhận báo cáo</t>
  </si>
  <si>
    <t xml:space="preserve">Mức hài lòng của đội bán hàng với hỗ trợ (thang 5)</t>
  </si>
  <si>
    <t xml:space="preserve">KPI vị trí Trưởng nhóm kinh doanh (Sales Manager)</t>
  </si>
  <si>
    <t xml:space="preserve">Vị trí quản lý một nhóm bán hàng: doanh thu nhóm, dự báo, huấn luyện và giữ chân nhân sự.</t>
  </si>
  <si>
    <t xml:space="preserve">Doanh thu của nhóm so với chỉ tiêu</t>
  </si>
  <si>
    <t xml:space="preserve">Dồn deal vào cuối kỳ, ép giảm giá</t>
  </si>
  <si>
    <t xml:space="preserve">Chiết khấu trung bình của nhóm</t>
  </si>
  <si>
    <t xml:space="preserve">Tỷ lệ thành viên đạt từ 100% chỉ tiêu cá nhân</t>
  </si>
  <si>
    <t xml:space="preserve">Chia chỉ tiêu thấp cho dễ đạt</t>
  </si>
  <si>
    <t xml:space="preserve">Hệ số bao phủ pipeline (pipeline / chỉ tiêu còn lại)</t>
  </si>
  <si>
    <t xml:space="preserve">lần</t>
  </si>
  <si>
    <t xml:space="preserve">Tỷ lệ thắng thực tế (mục tiêu nên bằng 1 chia tỷ lệ thắng)</t>
  </si>
  <si>
    <t xml:space="preserve">Sai số dự báo doanh thu (|dự báo - thực tế| / thực tế)</t>
  </si>
  <si>
    <t xml:space="preserve">So sánh nhiều kỳ liên tiếp</t>
  </si>
  <si>
    <t xml:space="preserve">Tỷ lệ buổi họp pipeline và huấn luyện 1-1 đã thực hiện theo kế hoạch</t>
  </si>
  <si>
    <t xml:space="preserve">Tỷ lệ nghỉ việc của nhân sự nhóm (quy năm)</t>
  </si>
  <si>
    <t xml:space="preserve">Chuyển người đi chỗ khác để không tính</t>
  </si>
  <si>
    <t xml:space="preserve">KPI vị trí Giám đốc kinh doanh (Head of Sales)</t>
  </si>
  <si>
    <t xml:space="preserve">Vị trí chịu trách nhiệm kết quả kinh doanh toàn đội, chất lượng dự báo và hệ thống bán hàng.</t>
  </si>
  <si>
    <t xml:space="preserve">Ghi nhận doanh thu sớm</t>
  </si>
  <si>
    <t xml:space="preserve">Biên lợi nhuận gộp, công nợ</t>
  </si>
  <si>
    <t xml:space="preserve">Kế toán, CRM</t>
  </si>
  <si>
    <t xml:space="preserve">Biên lợi nhuận gộp của doanh thu bán</t>
  </si>
  <si>
    <t xml:space="preserve">Tỷ lệ thắng toàn đội</t>
  </si>
  <si>
    <t xml:space="preserve">Lọc cơ hội để giữ tỷ lệ cao</t>
  </si>
  <si>
    <t xml:space="preserve">Pipeline mới tạo</t>
  </si>
  <si>
    <t xml:space="preserve">Sai số dự báo doanh thu quý</t>
  </si>
  <si>
    <t xml:space="preserve">So sánh nhiều quý</t>
  </si>
  <si>
    <t xml:space="preserve">Tỷ lệ gia hạn và giữ chân khách hàng (theo doanh thu)</t>
  </si>
  <si>
    <t xml:space="preserve">Định nghĩa gia hạn rộng</t>
  </si>
  <si>
    <t xml:space="preserve">Doanh thu mới</t>
  </si>
  <si>
    <t xml:space="preserve">Tỷ lệ nhân viên bán hàng đạt từ 100% chỉ tiêu</t>
  </si>
  <si>
    <t xml:space="preserve">Tỷ lệ tuân thủ quy trình và dữ liệu CRM toàn đội</t>
  </si>
  <si>
    <t xml:space="preserve">Chỉ đo phần dễ</t>
  </si>
</sst>
</file>

<file path=xl/styles.xml><?xml version="1.0" encoding="utf-8"?>
<styleSheet xmlns="http://schemas.openxmlformats.org/spreadsheetml/2006/main">
  <numFmts count="6">
    <numFmt numFmtId="164" formatCode="General"/>
    <numFmt numFmtId="165" formatCode="0.0%"/>
    <numFmt numFmtId="166" formatCode="#,##0"/>
    <numFmt numFmtId="167" formatCode="0%"/>
    <numFmt numFmtId="168" formatCode="0.00"/>
    <numFmt numFmtId="169" formatCode="#,##0.0"/>
  </numFmts>
  <fonts count="11">
    <font>
      <sz val="11"/>
      <color theme="1"/>
      <name val="Calibri"/>
      <family val="2"/>
      <charset val="1"/>
    </font>
    <font>
      <sz val="10"/>
      <name val="Arial"/>
      <family val="0"/>
    </font>
    <font>
      <sz val="10"/>
      <name val="Arial"/>
      <family val="0"/>
    </font>
    <font>
      <sz val="10"/>
      <name val="Arial"/>
      <family val="0"/>
    </font>
    <font>
      <b val="true"/>
      <sz val="16"/>
      <color rgb="FF1B2A41"/>
      <name val="Arial"/>
      <family val="0"/>
      <charset val="1"/>
    </font>
    <font>
      <i val="true"/>
      <sz val="9"/>
      <color rgb="FF5A6472"/>
      <name val="Arial"/>
      <family val="0"/>
      <charset val="1"/>
    </font>
    <font>
      <b val="true"/>
      <sz val="10"/>
      <color rgb="FFFFFFFF"/>
      <name val="Arial"/>
      <family val="0"/>
      <charset val="1"/>
    </font>
    <font>
      <sz val="10"/>
      <name val="Arial"/>
      <family val="0"/>
      <charset val="1"/>
    </font>
    <font>
      <b val="true"/>
      <sz val="10"/>
      <name val="Arial"/>
      <family val="0"/>
      <charset val="1"/>
    </font>
    <font>
      <sz val="10"/>
      <color rgb="FF0000FF"/>
      <name val="Arial"/>
      <family val="0"/>
      <charset val="1"/>
    </font>
    <font>
      <b val="true"/>
      <sz val="10"/>
      <color rgb="FFB42318"/>
      <name val="Arial"/>
      <family val="0"/>
      <charset val="1"/>
    </font>
  </fonts>
  <fills count="4">
    <fill>
      <patternFill patternType="none"/>
    </fill>
    <fill>
      <patternFill patternType="gray125"/>
    </fill>
    <fill>
      <patternFill patternType="solid">
        <fgColor rgb="FF1B2A41"/>
        <bgColor rgb="FF003366"/>
      </patternFill>
    </fill>
    <fill>
      <patternFill patternType="solid">
        <fgColor rgb="FFFFF9DB"/>
        <bgColor rgb="FFFFFFFF"/>
      </patternFill>
    </fill>
  </fills>
  <borders count="2">
    <border diagonalUp="false" diagonalDown="false">
      <left/>
      <right/>
      <top/>
      <bottom/>
      <diagonal/>
    </border>
    <border diagonalUp="false" diagonalDown="false">
      <left style="thin">
        <color rgb="FFC9D1DC"/>
      </left>
      <right style="thin">
        <color rgb="FFC9D1DC"/>
      </right>
      <top style="thin">
        <color rgb="FFC9D1DC"/>
      </top>
      <bottom style="thin">
        <color rgb="FFC9D1D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5" fontId="7" fillId="0" borderId="1" xfId="0" applyFont="true" applyBorder="true" applyAlignment="true" applyProtection="false">
      <alignment horizontal="general" vertical="center" textRotation="0" wrapText="true" indent="0" shrinkToFit="false"/>
      <protection locked="true" hidden="false"/>
    </xf>
    <xf numFmtId="166" fontId="7" fillId="0" borderId="1"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7" fontId="9" fillId="3" borderId="1"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8" fontId="9" fillId="3" borderId="1"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6" fontId="9" fillId="3" borderId="1" xfId="0" applyFont="true" applyBorder="true" applyAlignment="true" applyProtection="false">
      <alignment horizontal="right" vertical="center" textRotation="0" wrapText="false" indent="0" shrinkToFit="false"/>
      <protection locked="true" hidden="false"/>
    </xf>
    <xf numFmtId="165" fontId="7" fillId="0" borderId="1" xfId="0" applyFont="true" applyBorder="true" applyAlignment="true" applyProtection="false">
      <alignment horizontal="right" vertical="center" textRotation="0" wrapText="false" indent="0" shrinkToFit="false"/>
      <protection locked="true" hidden="false"/>
    </xf>
    <xf numFmtId="165" fontId="9" fillId="3" borderId="1" xfId="0" applyFont="true" applyBorder="true" applyAlignment="true" applyProtection="false">
      <alignment horizontal="right" vertical="center" textRotation="0" wrapText="false" indent="0" shrinkToFit="false"/>
      <protection locked="true" hidden="false"/>
    </xf>
    <xf numFmtId="164" fontId="9" fillId="3" borderId="1" xfId="0" applyFont="true" applyBorder="tru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7" fontId="8" fillId="0" borderId="1" xfId="0" applyFont="true" applyBorder="true" applyAlignment="true" applyProtection="false">
      <alignment horizontal="right" vertical="center" textRotation="0" wrapText="false" indent="0" shrinkToFit="false"/>
      <protection locked="true" hidden="false"/>
    </xf>
    <xf numFmtId="164" fontId="8" fillId="0" borderId="1" xfId="0" applyFont="true" applyBorder="true" applyAlignment="true" applyProtection="false">
      <alignment horizontal="left" vertical="center" textRotation="0" wrapText="false" indent="0" shrinkToFit="false"/>
      <protection locked="true" hidden="false"/>
    </xf>
    <xf numFmtId="165" fontId="8" fillId="0" borderId="1" xfId="0" applyFont="true" applyBorder="true" applyAlignment="true" applyProtection="false">
      <alignment horizontal="right" vertical="center" textRotation="0" wrapText="false" indent="0" shrinkToFit="false"/>
      <protection locked="true" hidden="false"/>
    </xf>
    <xf numFmtId="164" fontId="8" fillId="0" borderId="1" xfId="0" applyFont="true" applyBorder="true" applyAlignment="true" applyProtection="false">
      <alignment horizontal="right" vertical="center" textRotation="0" wrapText="false" indent="0" shrinkToFit="false"/>
      <protection locked="true" hidden="false"/>
    </xf>
    <xf numFmtId="168" fontId="8" fillId="0" borderId="1" xfId="0" applyFont="true" applyBorder="true" applyAlignment="true" applyProtection="false">
      <alignment horizontal="right" vertical="center" textRotation="0" wrapText="false" indent="0" shrinkToFit="false"/>
      <protection locked="true" hidden="false"/>
    </xf>
    <xf numFmtId="166" fontId="8" fillId="0" borderId="1"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right" vertical="bottom" textRotation="0" wrapText="false" indent="0" shrinkToFit="false"/>
      <protection locked="true" hidden="false"/>
    </xf>
    <xf numFmtId="169" fontId="9" fillId="3" borderId="1"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B2A41"/>
          <bgColor rgb="FF000000"/>
        </patternFill>
      </fill>
    </dxf>
    <dxf>
      <fill>
        <patternFill patternType="solid">
          <bgColor rgb="FF000000"/>
        </patternFill>
      </fill>
    </dxf>
    <dxf>
      <fill>
        <patternFill patternType="solid">
          <fgColor rgb="FFFFFFFF"/>
          <bgColor rgb="FF000000"/>
        </patternFill>
      </fill>
    </dxf>
    <dxf>
      <font>
        <name val="Arial"/>
        <charset val="1"/>
        <family val="0"/>
        <b val="1"/>
        <color rgb="FFB42318"/>
        <sz val="10"/>
      </font>
    </dxf>
    <dxf>
      <font>
        <name val="Arial"/>
        <charset val="1"/>
        <family val="0"/>
        <b val="1"/>
        <color rgb="FF1A7F37"/>
        <sz val="10"/>
      </font>
    </dxf>
  </dxfs>
  <colors>
    <indexedColors>
      <rgbColor rgb="FF000000"/>
      <rgbColor rgb="FFFFFFFF"/>
      <rgbColor rgb="FFFF0000"/>
      <rgbColor rgb="FF00FF00"/>
      <rgbColor rgb="FF0000FF"/>
      <rgbColor rgb="FFFFFF00"/>
      <rgbColor rgb="FFFF00FF"/>
      <rgbColor rgb="FF00FFFF"/>
      <rgbColor rgb="FF800000"/>
      <rgbColor rgb="FF1A7F37"/>
      <rgbColor rgb="FF000080"/>
      <rgbColor rgb="FF808000"/>
      <rgbColor rgb="FF800080"/>
      <rgbColor rgb="FF008080"/>
      <rgbColor rgb="FFC0C0C0"/>
      <rgbColor rgb="FF808080"/>
      <rgbColor rgb="FF9999FF"/>
      <rgbColor rgb="FF993366"/>
      <rgbColor rgb="FFFFF9DB"/>
      <rgbColor rgb="FFCCFFFF"/>
      <rgbColor rgb="FF660066"/>
      <rgbColor rgb="FFFF8080"/>
      <rgbColor rgb="FF0066CC"/>
      <rgbColor rgb="FFC9D1D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5A6472"/>
      <rgbColor rgb="FF969696"/>
      <rgbColor rgb="FF003366"/>
      <rgbColor rgb="FF339966"/>
      <rgbColor rgb="FF003300"/>
      <rgbColor rgb="FF333300"/>
      <rgbColor rgb="FFB42318"/>
      <rgbColor rgb="FF993366"/>
      <rgbColor rgb="FF333399"/>
      <rgbColor rgb="FF1B2A4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1"/>
    <pageSetUpPr fitToPage="true"/>
  </sheetPr>
  <dimension ref="B1:B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20"/>
  </cols>
  <sheetData>
    <row r="1" customFormat="false" ht="19.7" hidden="false" customHeight="false" outlineLevel="0" collapsed="false">
      <c r="B1" s="1" t="s">
        <v>0</v>
      </c>
    </row>
    <row r="2" customFormat="false" ht="15" hidden="false" customHeight="false" outlineLevel="0" collapsed="false">
      <c r="B2" s="2" t="s">
        <v>1</v>
      </c>
    </row>
    <row r="4" customFormat="false" ht="21.75" hidden="false" customHeight="true" outlineLevel="0" collapsed="false">
      <c r="B4" s="3" t="s">
        <v>2</v>
      </c>
    </row>
    <row r="5" customFormat="false" ht="31.5" hidden="false" customHeight="true" outlineLevel="0" collapsed="false">
      <c r="B5" s="4" t="s">
        <v>3</v>
      </c>
    </row>
    <row r="6" customFormat="false" ht="31.5" hidden="false" customHeight="true" outlineLevel="0" collapsed="false">
      <c r="B6" s="4" t="s">
        <v>4</v>
      </c>
    </row>
    <row r="7" customFormat="false" ht="31.5" hidden="false" customHeight="true" outlineLevel="0" collapsed="false">
      <c r="B7" s="4" t="s">
        <v>5</v>
      </c>
    </row>
    <row r="8" customFormat="false" ht="31.5" hidden="false" customHeight="true" outlineLevel="0" collapsed="false">
      <c r="B8" s="4" t="s">
        <v>6</v>
      </c>
    </row>
    <row r="9" customFormat="false" ht="18" hidden="false" customHeight="true" outlineLevel="0" collapsed="false">
      <c r="B9" s="4" t="s">
        <v>7</v>
      </c>
    </row>
    <row r="10" customFormat="false" ht="31.5" hidden="false" customHeight="true" outlineLevel="0" collapsed="false">
      <c r="B10" s="4" t="s">
        <v>8</v>
      </c>
    </row>
    <row r="12" customFormat="false" ht="21.75" hidden="false" customHeight="true" outlineLevel="0" collapsed="false">
      <c r="B12" s="3" t="s">
        <v>9</v>
      </c>
    </row>
    <row r="13" customFormat="false" ht="31.5" hidden="false" customHeight="true" outlineLevel="0" collapsed="false">
      <c r="B13" s="4" t="s">
        <v>10</v>
      </c>
    </row>
    <row r="14" customFormat="false" ht="31.5" hidden="false" customHeight="true" outlineLevel="0" collapsed="false">
      <c r="B14" s="4" t="s">
        <v>11</v>
      </c>
    </row>
    <row r="15" customFormat="false" ht="31.5" hidden="false" customHeight="true" outlineLevel="0" collapsed="false">
      <c r="B15" s="4" t="s">
        <v>12</v>
      </c>
    </row>
    <row r="17" customFormat="false" ht="21.75" hidden="false" customHeight="true" outlineLevel="0" collapsed="false">
      <c r="B17" s="3" t="s">
        <v>13</v>
      </c>
    </row>
    <row r="18" customFormat="false" ht="18" hidden="false" customHeight="true" outlineLevel="0" collapsed="false">
      <c r="B18" s="4" t="s">
        <v>14</v>
      </c>
    </row>
    <row r="19" customFormat="false" ht="31.5" hidden="false" customHeight="true" outlineLevel="0" collapsed="false">
      <c r="B19" s="4" t="s">
        <v>15</v>
      </c>
    </row>
    <row r="20" customFormat="false" ht="18" hidden="false" customHeight="true" outlineLevel="0" collapsed="false">
      <c r="B20" s="4" t="s">
        <v>16</v>
      </c>
    </row>
    <row r="21" customFormat="false" ht="31.5" hidden="false" customHeight="true" outlineLevel="0" collapsed="false">
      <c r="B21" s="4" t="s">
        <v>17</v>
      </c>
    </row>
    <row r="22" customFormat="false" ht="18" hidden="false" customHeight="true" outlineLevel="0" collapsed="false">
      <c r="B22" s="4" t="s">
        <v>18</v>
      </c>
    </row>
    <row r="23" customFormat="false" ht="18" hidden="false" customHeight="true" outlineLevel="0" collapsed="false">
      <c r="B23" s="4" t="s">
        <v>19</v>
      </c>
    </row>
    <row r="24" customFormat="false" ht="45.75" hidden="false" customHeight="true" outlineLevel="0" collapsed="false">
      <c r="B24" s="4" t="s">
        <v>20</v>
      </c>
    </row>
    <row r="26" customFormat="false" ht="21.75" hidden="false" customHeight="true" outlineLevel="0" collapsed="false">
      <c r="B26" s="3" t="s">
        <v>21</v>
      </c>
    </row>
    <row r="27" customFormat="false" ht="45.75" hidden="false" customHeight="true" outlineLevel="0" collapsed="false">
      <c r="B27" s="4" t="s">
        <v>22</v>
      </c>
    </row>
    <row r="28" customFormat="false" ht="45.75" hidden="false" customHeight="true" outlineLevel="0" collapsed="false">
      <c r="B28" s="4" t="s">
        <v>23</v>
      </c>
    </row>
    <row r="29" customFormat="false" ht="45.75" hidden="false" customHeight="true" outlineLevel="0" collapsed="false">
      <c r="B29" s="4" t="s">
        <v>24</v>
      </c>
    </row>
    <row r="30" customFormat="false" ht="45.75" hidden="false" customHeight="true" outlineLevel="0" collapsed="false">
      <c r="B30" s="4" t="s">
        <v>25</v>
      </c>
    </row>
    <row r="32" customFormat="false" ht="21.75" hidden="false" customHeight="true" outlineLevel="0" collapsed="false">
      <c r="B32" s="3" t="s">
        <v>26</v>
      </c>
    </row>
    <row r="33" customFormat="false" ht="31.5" hidden="false" customHeight="true" outlineLevel="0" collapsed="false">
      <c r="B33" s="4" t="s">
        <v>27</v>
      </c>
    </row>
    <row r="34" customFormat="false" ht="18" hidden="false" customHeight="true" outlineLevel="0" collapsed="false">
      <c r="B34" s="4" t="s">
        <v>28</v>
      </c>
    </row>
    <row r="36" customFormat="false" ht="15" hidden="false" customHeight="false" outlineLevel="0" collapsed="false">
      <c r="B36" s="5" t="s">
        <v>29</v>
      </c>
    </row>
    <row r="37" customFormat="false" ht="15" hidden="false" customHeight="false" outlineLevel="0" collapsed="false">
      <c r="B37" s="2" t="s">
        <v>30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1"/>
    <pageSetUpPr fitToPage="true"/>
  </sheetPr>
  <dimension ref="A1:H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6"/>
    <col collapsed="false" customWidth="true" hidden="false" outlineLevel="0" max="4" min="3" style="0" width="18"/>
    <col collapsed="false" customWidth="true" hidden="false" outlineLevel="0" max="5" min="5" style="0" width="36"/>
    <col collapsed="false" customWidth="true" hidden="false" outlineLevel="0" max="7" min="6" style="0" width="16"/>
    <col collapsed="false" customWidth="true" hidden="false" outlineLevel="0" max="8" min="8" style="0" width="18"/>
  </cols>
  <sheetData>
    <row r="1" customFormat="false" ht="19.7" hidden="false" customHeight="false" outlineLevel="0" collapsed="false">
      <c r="A1" s="1" t="s">
        <v>31</v>
      </c>
    </row>
    <row r="2" customFormat="false" ht="15" hidden="false" customHeight="false" outlineLevel="0" collapsed="false">
      <c r="A2" s="2" t="s">
        <v>32</v>
      </c>
    </row>
    <row r="4" customFormat="false" ht="30" hidden="false" customHeight="true" outlineLevel="0" collapsed="false">
      <c r="A4" s="6" t="s">
        <v>33</v>
      </c>
      <c r="B4" s="6" t="s">
        <v>34</v>
      </c>
      <c r="C4" s="6" t="s">
        <v>35</v>
      </c>
      <c r="D4" s="6" t="s">
        <v>36</v>
      </c>
      <c r="E4" s="6" t="s">
        <v>37</v>
      </c>
      <c r="F4" s="6" t="s">
        <v>38</v>
      </c>
      <c r="G4" s="6" t="s">
        <v>39</v>
      </c>
      <c r="H4" s="6" t="s">
        <v>40</v>
      </c>
    </row>
    <row r="5" customFormat="false" ht="31.5" hidden="false" customHeight="true" outlineLevel="0" collapsed="false">
      <c r="A5" s="7" t="s">
        <v>41</v>
      </c>
      <c r="B5" s="7" t="str">
        <f aca="false">IF('KPI SDR-Telesales'!B5="","",'KPI SDR-Telesales'!B5)</f>
        <v/>
      </c>
      <c r="C5" s="7" t="str">
        <f aca="false">IF('KPI SDR-Telesales'!E5="","",'KPI SDR-Telesales'!E5)</f>
        <v/>
      </c>
      <c r="D5" s="7" t="str">
        <f aca="false">'KPI SDR-Telesales'!F21</f>
        <v>0 / 5</v>
      </c>
      <c r="E5" s="7" t="str">
        <f aca="false">'KPI SDR-Telesales'!F20</f>
        <v>OK: tổng trọng số bằng 100%</v>
      </c>
      <c r="F5" s="8" t="str">
        <f aca="false">'KPI SDR-Telesales'!F22</f>
        <v/>
      </c>
      <c r="G5" s="7" t="str">
        <f aca="false">'KPI SDR-Telesales'!F23</f>
        <v/>
      </c>
      <c r="H5" s="9" t="str">
        <f aca="false">'KPI SDR-Telesales'!F26</f>
        <v/>
      </c>
    </row>
    <row r="6" customFormat="false" ht="31.5" hidden="false" customHeight="true" outlineLevel="0" collapsed="false">
      <c r="A6" s="7" t="s">
        <v>42</v>
      </c>
      <c r="B6" s="7" t="str">
        <f aca="false">IF('KPI Sales Executive'!B5="","",'KPI Sales Executive'!B5)</f>
        <v>Nguyễn Văn A (ví dụ)</v>
      </c>
      <c r="C6" s="7" t="str">
        <f aca="false">IF('KPI Sales Executive'!E5="","",'KPI Sales Executive'!E5)</f>
        <v>Tháng 10/2026</v>
      </c>
      <c r="D6" s="7" t="str">
        <f aca="false">'KPI Sales Executive'!F21</f>
        <v>6 / 6</v>
      </c>
      <c r="E6" s="7" t="str">
        <f aca="false">'KPI Sales Executive'!F20</f>
        <v>OK: tổng trọng số bằng 100%</v>
      </c>
      <c r="F6" s="8" t="n">
        <f aca="false">'KPI Sales Executive'!F22</f>
        <v>0.973487091713023</v>
      </c>
      <c r="G6" s="7" t="str">
        <f aca="false">'KPI Sales Executive'!F23</f>
        <v>Đạt</v>
      </c>
      <c r="H6" s="9" t="n">
        <f aca="false">'KPI Sales Executive'!F26</f>
        <v>8000000</v>
      </c>
    </row>
    <row r="7" customFormat="false" ht="31.5" hidden="false" customHeight="true" outlineLevel="0" collapsed="false">
      <c r="A7" s="7" t="s">
        <v>43</v>
      </c>
      <c r="B7" s="7" t="str">
        <f aca="false">IF('KPI Account Manager'!B5="","",'KPI Account Manager'!B5)</f>
        <v/>
      </c>
      <c r="C7" s="7" t="str">
        <f aca="false">IF('KPI Account Manager'!E5="","",'KPI Account Manager'!E5)</f>
        <v/>
      </c>
      <c r="D7" s="7" t="str">
        <f aca="false">'KPI Account Manager'!F21</f>
        <v>0 / 6</v>
      </c>
      <c r="E7" s="7" t="str">
        <f aca="false">'KPI Account Manager'!F20</f>
        <v>OK: tổng trọng số bằng 100%</v>
      </c>
      <c r="F7" s="8" t="str">
        <f aca="false">'KPI Account Manager'!F22</f>
        <v/>
      </c>
      <c r="G7" s="7" t="str">
        <f aca="false">'KPI Account Manager'!F23</f>
        <v/>
      </c>
      <c r="H7" s="9" t="str">
        <f aca="false">'KPI Account Manager'!F26</f>
        <v/>
      </c>
    </row>
    <row r="8" customFormat="false" ht="31.5" hidden="false" customHeight="true" outlineLevel="0" collapsed="false">
      <c r="A8" s="7" t="s">
        <v>44</v>
      </c>
      <c r="B8" s="7" t="str">
        <f aca="false">IF('KPI Sales Admin'!B5="","",'KPI Sales Admin'!B5)</f>
        <v/>
      </c>
      <c r="C8" s="7" t="str">
        <f aca="false">IF('KPI Sales Admin'!E5="","",'KPI Sales Admin'!E5)</f>
        <v/>
      </c>
      <c r="D8" s="7" t="str">
        <f aca="false">'KPI Sales Admin'!F21</f>
        <v>0 / 5</v>
      </c>
      <c r="E8" s="7" t="str">
        <f aca="false">'KPI Sales Admin'!F20</f>
        <v>OK: tổng trọng số bằng 100%</v>
      </c>
      <c r="F8" s="8" t="str">
        <f aca="false">'KPI Sales Admin'!F22</f>
        <v/>
      </c>
      <c r="G8" s="7" t="str">
        <f aca="false">'KPI Sales Admin'!F23</f>
        <v/>
      </c>
      <c r="H8" s="9" t="str">
        <f aca="false">'KPI Sales Admin'!F26</f>
        <v/>
      </c>
    </row>
    <row r="9" customFormat="false" ht="31.5" hidden="false" customHeight="true" outlineLevel="0" collapsed="false">
      <c r="A9" s="7" t="s">
        <v>45</v>
      </c>
      <c r="B9" s="7" t="str">
        <f aca="false">IF('KPI Trưởng nhóm'!B5="","",'KPI Trưởng nhóm'!B5)</f>
        <v/>
      </c>
      <c r="C9" s="7" t="str">
        <f aca="false">IF('KPI Trưởng nhóm'!E5="","",'KPI Trưởng nhóm'!E5)</f>
        <v/>
      </c>
      <c r="D9" s="7" t="str">
        <f aca="false">'KPI Trưởng nhóm'!F21</f>
        <v>0 / 6</v>
      </c>
      <c r="E9" s="7" t="str">
        <f aca="false">'KPI Trưởng nhóm'!F20</f>
        <v>OK: tổng trọng số bằng 100%</v>
      </c>
      <c r="F9" s="8" t="str">
        <f aca="false">'KPI Trưởng nhóm'!F22</f>
        <v/>
      </c>
      <c r="G9" s="7" t="str">
        <f aca="false">'KPI Trưởng nhóm'!F23</f>
        <v/>
      </c>
      <c r="H9" s="9" t="str">
        <f aca="false">'KPI Trưởng nhóm'!F26</f>
        <v/>
      </c>
    </row>
    <row r="10" customFormat="false" ht="31.5" hidden="false" customHeight="true" outlineLevel="0" collapsed="false">
      <c r="A10" s="7" t="s">
        <v>46</v>
      </c>
      <c r="B10" s="7" t="str">
        <f aca="false">IF('KPI Giám đốc KD'!B5="","",'KPI Giám đốc KD'!B5)</f>
        <v/>
      </c>
      <c r="C10" s="7" t="str">
        <f aca="false">IF('KPI Giám đốc KD'!E5="","",'KPI Giám đốc KD'!E5)</f>
        <v/>
      </c>
      <c r="D10" s="7" t="str">
        <f aca="false">'KPI Giám đốc KD'!F21</f>
        <v>0 / 7</v>
      </c>
      <c r="E10" s="7" t="str">
        <f aca="false">'KPI Giám đốc KD'!F20</f>
        <v>OK: tổng trọng số bằng 100%</v>
      </c>
      <c r="F10" s="8" t="str">
        <f aca="false">'KPI Giám đốc KD'!F22</f>
        <v/>
      </c>
      <c r="G10" s="7" t="str">
        <f aca="false">'KPI Giám đốc KD'!F23</f>
        <v/>
      </c>
      <c r="H10" s="9" t="str">
        <f aca="false">'KPI Giám đốc KD'!F26</f>
        <v/>
      </c>
    </row>
    <row r="12" customFormat="false" ht="15" hidden="false" customHeight="false" outlineLevel="0" collapsed="false">
      <c r="A12" s="2" t="s">
        <v>47</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1"/>
    <pageSetUpPr fitToPage="true"/>
  </sheetPr>
  <dimension ref="A1:D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20"/>
    <col collapsed="false" customWidth="true" hidden="false" outlineLevel="0" max="4" min="4" style="0" width="52"/>
  </cols>
  <sheetData>
    <row r="1" customFormat="false" ht="19.7" hidden="false" customHeight="false" outlineLevel="0" collapsed="false">
      <c r="A1" s="1" t="s">
        <v>48</v>
      </c>
    </row>
    <row r="2" customFormat="false" ht="15" hidden="false" customHeight="false" outlineLevel="0" collapsed="false">
      <c r="A2" s="2" t="s">
        <v>49</v>
      </c>
    </row>
    <row r="4" customFormat="false" ht="42" hidden="false" customHeight="true" outlineLevel="0" collapsed="false">
      <c r="A4" s="10" t="s">
        <v>50</v>
      </c>
      <c r="B4" s="11" t="n">
        <v>1.2</v>
      </c>
      <c r="C4" s="12" t="s">
        <v>51</v>
      </c>
      <c r="D4" s="12"/>
    </row>
    <row r="5" customFormat="false" ht="42" hidden="false" customHeight="true" outlineLevel="0" collapsed="false">
      <c r="A5" s="10" t="s">
        <v>52</v>
      </c>
      <c r="B5" s="11" t="n">
        <v>0.5</v>
      </c>
      <c r="C5" s="12" t="s">
        <v>53</v>
      </c>
      <c r="D5" s="12"/>
    </row>
    <row r="7" customFormat="false" ht="15" hidden="false" customHeight="false" outlineLevel="0" collapsed="false">
      <c r="A7" s="5" t="s">
        <v>54</v>
      </c>
    </row>
    <row r="8" customFormat="false" ht="15" hidden="false" customHeight="false" outlineLevel="0" collapsed="false">
      <c r="A8" s="6" t="s">
        <v>55</v>
      </c>
      <c r="B8" s="6" t="s">
        <v>39</v>
      </c>
      <c r="C8" s="6" t="s">
        <v>56</v>
      </c>
      <c r="D8" s="6" t="s">
        <v>57</v>
      </c>
    </row>
    <row r="9" customFormat="false" ht="15" hidden="false" customHeight="false" outlineLevel="0" collapsed="false">
      <c r="A9" s="13" t="n">
        <v>0</v>
      </c>
      <c r="B9" s="14" t="s">
        <v>58</v>
      </c>
      <c r="C9" s="15" t="n">
        <v>0</v>
      </c>
      <c r="D9" s="14" t="s">
        <v>59</v>
      </c>
    </row>
    <row r="10" customFormat="false" ht="15" hidden="false" customHeight="false" outlineLevel="0" collapsed="false">
      <c r="A10" s="13" t="n">
        <v>0.7</v>
      </c>
      <c r="B10" s="14" t="s">
        <v>60</v>
      </c>
      <c r="C10" s="15" t="n">
        <v>0.5</v>
      </c>
      <c r="D10" s="14"/>
    </row>
    <row r="11" customFormat="false" ht="15" hidden="false" customHeight="false" outlineLevel="0" collapsed="false">
      <c r="A11" s="13" t="n">
        <v>0.9</v>
      </c>
      <c r="B11" s="14" t="s">
        <v>61</v>
      </c>
      <c r="C11" s="15" t="n">
        <v>0.8</v>
      </c>
      <c r="D11" s="14"/>
    </row>
    <row r="12" customFormat="false" ht="15" hidden="false" customHeight="false" outlineLevel="0" collapsed="false">
      <c r="A12" s="13" t="n">
        <v>1</v>
      </c>
      <c r="B12" s="14" t="s">
        <v>62</v>
      </c>
      <c r="C12" s="15" t="n">
        <v>1</v>
      </c>
      <c r="D12" s="14" t="s">
        <v>63</v>
      </c>
    </row>
    <row r="13" customFormat="false" ht="15" hidden="false" customHeight="false" outlineLevel="0" collapsed="false">
      <c r="A13" s="13" t="n">
        <v>1.1</v>
      </c>
      <c r="B13" s="14" t="s">
        <v>64</v>
      </c>
      <c r="C13" s="15" t="n">
        <v>1.2</v>
      </c>
      <c r="D13" s="14" t="s">
        <v>65</v>
      </c>
    </row>
    <row r="15" customFormat="false" ht="15" hidden="false" customHeight="false" outlineLevel="0" collapsed="false">
      <c r="A15" s="2" t="s">
        <v>66</v>
      </c>
    </row>
    <row r="17" customFormat="false" ht="30" hidden="false" customHeight="true" outlineLevel="0" collapsed="false">
      <c r="A17" s="16" t="s">
        <v>67</v>
      </c>
      <c r="B17" s="16"/>
      <c r="C17" s="16"/>
      <c r="D17" s="16"/>
    </row>
  </sheetData>
  <mergeCells count="3">
    <mergeCell ref="C4:D4"/>
    <mergeCell ref="C5:D5"/>
    <mergeCell ref="A17:D17"/>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1"/>
    <pageSetUpPr fitToPage="true"/>
  </sheetPr>
  <dimension ref="A1:J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3" min="3" style="0" width="34"/>
    <col collapsed="false" customWidth="true" hidden="false" outlineLevel="0" max="4" min="4" style="0" width="52"/>
    <col collapsed="false" customWidth="true" hidden="false" outlineLevel="0" max="5" min="5" style="0" width="16"/>
    <col collapsed="false" customWidth="true" hidden="false" outlineLevel="0" max="6" min="6" style="0" width="20"/>
    <col collapsed="false" customWidth="true" hidden="false" outlineLevel="0" max="7" min="7" style="0" width="12"/>
    <col collapsed="false" customWidth="true" hidden="false" outlineLevel="0" max="8" min="8" style="0" width="30"/>
    <col collapsed="false" customWidth="true" hidden="false" outlineLevel="0" max="9" min="9" style="0" width="34"/>
    <col collapsed="false" customWidth="true" hidden="false" outlineLevel="0" max="10" min="10" style="0" width="28"/>
  </cols>
  <sheetData>
    <row r="1" customFormat="false" ht="19.7" hidden="false" customHeight="false" outlineLevel="0" collapsed="false">
      <c r="A1" s="1" t="s">
        <v>68</v>
      </c>
    </row>
    <row r="2" customFormat="false" ht="15" hidden="false" customHeight="false" outlineLevel="0" collapsed="false">
      <c r="A2" s="2" t="s">
        <v>69</v>
      </c>
    </row>
    <row r="4" customFormat="false" ht="15" hidden="false" customHeight="false" outlineLevel="0" collapsed="false">
      <c r="A4" s="6" t="s">
        <v>70</v>
      </c>
      <c r="B4" s="6" t="s">
        <v>71</v>
      </c>
      <c r="C4" s="6" t="s">
        <v>72</v>
      </c>
      <c r="D4" s="6" t="s">
        <v>73</v>
      </c>
      <c r="E4" s="6" t="s">
        <v>74</v>
      </c>
      <c r="F4" s="6" t="s">
        <v>75</v>
      </c>
      <c r="G4" s="6" t="s">
        <v>76</v>
      </c>
      <c r="H4" s="6" t="s">
        <v>77</v>
      </c>
      <c r="I4" s="6" t="s">
        <v>78</v>
      </c>
      <c r="J4" s="6" t="s">
        <v>79</v>
      </c>
    </row>
    <row r="5" customFormat="false" ht="43.5" hidden="false" customHeight="true" outlineLevel="0" collapsed="false">
      <c r="A5" s="17" t="s">
        <v>80</v>
      </c>
      <c r="B5" s="17" t="s">
        <v>81</v>
      </c>
      <c r="C5" s="17" t="s">
        <v>82</v>
      </c>
      <c r="D5" s="17" t="s">
        <v>83</v>
      </c>
      <c r="E5" s="17" t="s">
        <v>84</v>
      </c>
      <c r="F5" s="17" t="s">
        <v>85</v>
      </c>
      <c r="G5" s="17" t="s">
        <v>86</v>
      </c>
      <c r="H5" s="17" t="s">
        <v>87</v>
      </c>
      <c r="I5" s="17" t="s">
        <v>88</v>
      </c>
      <c r="J5" s="17" t="s">
        <v>89</v>
      </c>
    </row>
    <row r="6" customFormat="false" ht="43.5" hidden="false" customHeight="true" outlineLevel="0" collapsed="false">
      <c r="A6" s="17" t="s">
        <v>90</v>
      </c>
      <c r="B6" s="17" t="s">
        <v>81</v>
      </c>
      <c r="C6" s="17" t="s">
        <v>91</v>
      </c>
      <c r="D6" s="17" t="s">
        <v>92</v>
      </c>
      <c r="E6" s="17" t="s">
        <v>84</v>
      </c>
      <c r="F6" s="17" t="s">
        <v>93</v>
      </c>
      <c r="G6" s="17" t="s">
        <v>86</v>
      </c>
      <c r="H6" s="17" t="s">
        <v>94</v>
      </c>
      <c r="I6" s="17" t="s">
        <v>95</v>
      </c>
      <c r="J6" s="17" t="s">
        <v>96</v>
      </c>
    </row>
    <row r="7" customFormat="false" ht="43.5" hidden="false" customHeight="true" outlineLevel="0" collapsed="false">
      <c r="A7" s="17" t="s">
        <v>97</v>
      </c>
      <c r="B7" s="17" t="s">
        <v>81</v>
      </c>
      <c r="C7" s="17" t="s">
        <v>98</v>
      </c>
      <c r="D7" s="17" t="s">
        <v>99</v>
      </c>
      <c r="E7" s="17" t="s">
        <v>84</v>
      </c>
      <c r="F7" s="17" t="s">
        <v>100</v>
      </c>
      <c r="G7" s="17" t="s">
        <v>86</v>
      </c>
      <c r="H7" s="17" t="s">
        <v>101</v>
      </c>
      <c r="I7" s="17" t="s">
        <v>102</v>
      </c>
      <c r="J7" s="17" t="s">
        <v>89</v>
      </c>
    </row>
    <row r="8" customFormat="false" ht="43.5" hidden="false" customHeight="true" outlineLevel="0" collapsed="false">
      <c r="A8" s="17" t="s">
        <v>103</v>
      </c>
      <c r="B8" s="17" t="s">
        <v>81</v>
      </c>
      <c r="C8" s="17" t="s">
        <v>104</v>
      </c>
      <c r="D8" s="17" t="s">
        <v>105</v>
      </c>
      <c r="E8" s="17" t="s">
        <v>84</v>
      </c>
      <c r="F8" s="17" t="s">
        <v>100</v>
      </c>
      <c r="G8" s="17" t="s">
        <v>106</v>
      </c>
      <c r="H8" s="17" t="s">
        <v>94</v>
      </c>
      <c r="I8" s="17" t="s">
        <v>107</v>
      </c>
      <c r="J8" s="17" t="s">
        <v>43</v>
      </c>
    </row>
    <row r="9" customFormat="false" ht="43.5" hidden="false" customHeight="true" outlineLevel="0" collapsed="false">
      <c r="A9" s="17" t="s">
        <v>108</v>
      </c>
      <c r="B9" s="17" t="s">
        <v>81</v>
      </c>
      <c r="C9" s="17" t="s">
        <v>109</v>
      </c>
      <c r="D9" s="17" t="s">
        <v>110</v>
      </c>
      <c r="E9" s="17" t="s">
        <v>84</v>
      </c>
      <c r="F9" s="17" t="s">
        <v>111</v>
      </c>
      <c r="G9" s="17" t="s">
        <v>112</v>
      </c>
      <c r="H9" s="17" t="s">
        <v>113</v>
      </c>
      <c r="I9" s="17" t="s">
        <v>114</v>
      </c>
      <c r="J9" s="17" t="s">
        <v>45</v>
      </c>
    </row>
    <row r="10" customFormat="false" ht="43.5" hidden="false" customHeight="true" outlineLevel="0" collapsed="false">
      <c r="A10" s="17" t="s">
        <v>115</v>
      </c>
      <c r="B10" s="17" t="s">
        <v>116</v>
      </c>
      <c r="C10" s="17" t="s">
        <v>117</v>
      </c>
      <c r="D10" s="17" t="s">
        <v>118</v>
      </c>
      <c r="E10" s="17" t="s">
        <v>84</v>
      </c>
      <c r="F10" s="17" t="s">
        <v>100</v>
      </c>
      <c r="G10" s="17" t="s">
        <v>112</v>
      </c>
      <c r="H10" s="17" t="s">
        <v>119</v>
      </c>
      <c r="I10" s="17" t="s">
        <v>120</v>
      </c>
      <c r="J10" s="17" t="s">
        <v>42</v>
      </c>
    </row>
    <row r="11" customFormat="false" ht="43.5" hidden="false" customHeight="true" outlineLevel="0" collapsed="false">
      <c r="A11" s="17" t="s">
        <v>121</v>
      </c>
      <c r="B11" s="17" t="s">
        <v>116</v>
      </c>
      <c r="C11" s="17" t="s">
        <v>122</v>
      </c>
      <c r="D11" s="17" t="s">
        <v>123</v>
      </c>
      <c r="E11" s="17" t="s">
        <v>84</v>
      </c>
      <c r="F11" s="17" t="s">
        <v>100</v>
      </c>
      <c r="G11" s="17" t="s">
        <v>112</v>
      </c>
      <c r="H11" s="17" t="s">
        <v>124</v>
      </c>
      <c r="I11" s="17" t="s">
        <v>125</v>
      </c>
      <c r="J11" s="17" t="s">
        <v>89</v>
      </c>
    </row>
    <row r="12" customFormat="false" ht="43.5" hidden="false" customHeight="true" outlineLevel="0" collapsed="false">
      <c r="A12" s="17" t="s">
        <v>126</v>
      </c>
      <c r="B12" s="17" t="s">
        <v>116</v>
      </c>
      <c r="C12" s="17" t="s">
        <v>127</v>
      </c>
      <c r="D12" s="17" t="s">
        <v>128</v>
      </c>
      <c r="E12" s="17" t="s">
        <v>84</v>
      </c>
      <c r="F12" s="17" t="s">
        <v>100</v>
      </c>
      <c r="G12" s="17" t="s">
        <v>112</v>
      </c>
      <c r="H12" s="17" t="s">
        <v>129</v>
      </c>
      <c r="I12" s="17" t="s">
        <v>130</v>
      </c>
      <c r="J12" s="17" t="s">
        <v>89</v>
      </c>
    </row>
    <row r="13" customFormat="false" ht="43.5" hidden="false" customHeight="true" outlineLevel="0" collapsed="false">
      <c r="A13" s="17" t="s">
        <v>131</v>
      </c>
      <c r="B13" s="17" t="s">
        <v>116</v>
      </c>
      <c r="C13" s="17" t="s">
        <v>132</v>
      </c>
      <c r="D13" s="17" t="s">
        <v>133</v>
      </c>
      <c r="E13" s="17" t="s">
        <v>84</v>
      </c>
      <c r="F13" s="17" t="s">
        <v>100</v>
      </c>
      <c r="G13" s="17" t="s">
        <v>112</v>
      </c>
      <c r="H13" s="17" t="s">
        <v>134</v>
      </c>
      <c r="I13" s="17" t="s">
        <v>135</v>
      </c>
      <c r="J13" s="17" t="s">
        <v>136</v>
      </c>
    </row>
    <row r="14" customFormat="false" ht="43.5" hidden="false" customHeight="true" outlineLevel="0" collapsed="false">
      <c r="A14" s="17" t="s">
        <v>137</v>
      </c>
      <c r="B14" s="17" t="s">
        <v>138</v>
      </c>
      <c r="C14" s="17" t="s">
        <v>139</v>
      </c>
      <c r="D14" s="17" t="s">
        <v>140</v>
      </c>
      <c r="E14" s="17" t="s">
        <v>84</v>
      </c>
      <c r="F14" s="17" t="s">
        <v>100</v>
      </c>
      <c r="G14" s="17" t="s">
        <v>141</v>
      </c>
      <c r="H14" s="17" t="s">
        <v>142</v>
      </c>
      <c r="I14" s="17" t="s">
        <v>143</v>
      </c>
      <c r="J14" s="17" t="s">
        <v>144</v>
      </c>
    </row>
    <row r="15" customFormat="false" ht="43.5" hidden="false" customHeight="true" outlineLevel="0" collapsed="false">
      <c r="A15" s="17" t="s">
        <v>145</v>
      </c>
      <c r="B15" s="17" t="s">
        <v>138</v>
      </c>
      <c r="C15" s="17" t="s">
        <v>146</v>
      </c>
      <c r="D15" s="17" t="s">
        <v>147</v>
      </c>
      <c r="E15" s="17" t="s">
        <v>148</v>
      </c>
      <c r="F15" s="17" t="s">
        <v>100</v>
      </c>
      <c r="G15" s="17" t="s">
        <v>106</v>
      </c>
      <c r="H15" s="17" t="s">
        <v>149</v>
      </c>
      <c r="I15" s="17" t="s">
        <v>150</v>
      </c>
      <c r="J15" s="17" t="s">
        <v>42</v>
      </c>
    </row>
    <row r="16" customFormat="false" ht="43.5" hidden="false" customHeight="true" outlineLevel="0" collapsed="false">
      <c r="A16" s="17" t="s">
        <v>151</v>
      </c>
      <c r="B16" s="17" t="s">
        <v>138</v>
      </c>
      <c r="C16" s="17" t="s">
        <v>152</v>
      </c>
      <c r="D16" s="17" t="s">
        <v>153</v>
      </c>
      <c r="E16" s="17" t="s">
        <v>84</v>
      </c>
      <c r="F16" s="17" t="s">
        <v>100</v>
      </c>
      <c r="G16" s="17" t="s">
        <v>112</v>
      </c>
      <c r="H16" s="17" t="s">
        <v>154</v>
      </c>
      <c r="I16" s="17" t="s">
        <v>155</v>
      </c>
      <c r="J16" s="17" t="s">
        <v>45</v>
      </c>
    </row>
    <row r="17" customFormat="false" ht="43.5" hidden="false" customHeight="true" outlineLevel="0" collapsed="false">
      <c r="A17" s="17" t="s">
        <v>156</v>
      </c>
      <c r="B17" s="17" t="s">
        <v>157</v>
      </c>
      <c r="C17" s="17" t="s">
        <v>158</v>
      </c>
      <c r="D17" s="17" t="s">
        <v>159</v>
      </c>
      <c r="E17" s="17" t="s">
        <v>84</v>
      </c>
      <c r="F17" s="17" t="s">
        <v>160</v>
      </c>
      <c r="G17" s="17" t="s">
        <v>141</v>
      </c>
      <c r="H17" s="17" t="s">
        <v>161</v>
      </c>
      <c r="I17" s="17" t="s">
        <v>162</v>
      </c>
      <c r="J17" s="17" t="s">
        <v>42</v>
      </c>
    </row>
    <row r="18" customFormat="false" ht="43.5" hidden="false" customHeight="true" outlineLevel="0" collapsed="false">
      <c r="A18" s="17" t="s">
        <v>163</v>
      </c>
      <c r="B18" s="17" t="s">
        <v>157</v>
      </c>
      <c r="C18" s="17" t="s">
        <v>164</v>
      </c>
      <c r="D18" s="17" t="s">
        <v>165</v>
      </c>
      <c r="E18" s="17" t="s">
        <v>84</v>
      </c>
      <c r="F18" s="17" t="s">
        <v>160</v>
      </c>
      <c r="G18" s="17" t="s">
        <v>141</v>
      </c>
      <c r="H18" s="17" t="s">
        <v>166</v>
      </c>
      <c r="I18" s="17" t="s">
        <v>167</v>
      </c>
      <c r="J18" s="17" t="s">
        <v>45</v>
      </c>
    </row>
    <row r="19" customFormat="false" ht="43.5" hidden="false" customHeight="true" outlineLevel="0" collapsed="false">
      <c r="A19" s="17" t="s">
        <v>168</v>
      </c>
      <c r="B19" s="17" t="s">
        <v>157</v>
      </c>
      <c r="C19" s="17" t="s">
        <v>169</v>
      </c>
      <c r="D19" s="17" t="s">
        <v>170</v>
      </c>
      <c r="E19" s="17" t="s">
        <v>84</v>
      </c>
      <c r="F19" s="17" t="s">
        <v>171</v>
      </c>
      <c r="G19" s="17" t="s">
        <v>106</v>
      </c>
      <c r="H19" s="17" t="s">
        <v>172</v>
      </c>
      <c r="I19" s="17" t="s">
        <v>173</v>
      </c>
      <c r="J19" s="17" t="s">
        <v>46</v>
      </c>
    </row>
    <row r="20" customFormat="false" ht="43.5" hidden="false" customHeight="true" outlineLevel="0" collapsed="false">
      <c r="A20" s="17" t="s">
        <v>174</v>
      </c>
      <c r="B20" s="17" t="s">
        <v>157</v>
      </c>
      <c r="C20" s="17" t="s">
        <v>162</v>
      </c>
      <c r="D20" s="17" t="s">
        <v>175</v>
      </c>
      <c r="E20" s="17" t="s">
        <v>148</v>
      </c>
      <c r="F20" s="17" t="s">
        <v>176</v>
      </c>
      <c r="G20" s="17" t="s">
        <v>112</v>
      </c>
      <c r="H20" s="17" t="s">
        <v>177</v>
      </c>
      <c r="I20" s="17" t="s">
        <v>178</v>
      </c>
      <c r="J20" s="17" t="s">
        <v>179</v>
      </c>
    </row>
    <row r="21" customFormat="false" ht="43.5" hidden="false" customHeight="true" outlineLevel="0" collapsed="false">
      <c r="A21" s="17" t="s">
        <v>180</v>
      </c>
      <c r="B21" s="17" t="s">
        <v>157</v>
      </c>
      <c r="C21" s="17" t="s">
        <v>181</v>
      </c>
      <c r="D21" s="17" t="s">
        <v>182</v>
      </c>
      <c r="E21" s="17" t="s">
        <v>84</v>
      </c>
      <c r="F21" s="17" t="s">
        <v>171</v>
      </c>
      <c r="G21" s="17" t="s">
        <v>106</v>
      </c>
      <c r="H21" s="17" t="s">
        <v>183</v>
      </c>
      <c r="I21" s="17" t="s">
        <v>157</v>
      </c>
      <c r="J21" s="17" t="s">
        <v>46</v>
      </c>
    </row>
    <row r="22" customFormat="false" ht="43.5" hidden="false" customHeight="true" outlineLevel="0" collapsed="false">
      <c r="A22" s="17" t="s">
        <v>184</v>
      </c>
      <c r="B22" s="17" t="s">
        <v>185</v>
      </c>
      <c r="C22" s="17" t="s">
        <v>186</v>
      </c>
      <c r="D22" s="17" t="s">
        <v>187</v>
      </c>
      <c r="E22" s="17" t="s">
        <v>84</v>
      </c>
      <c r="F22" s="17" t="s">
        <v>160</v>
      </c>
      <c r="G22" s="17" t="s">
        <v>141</v>
      </c>
      <c r="H22" s="17" t="s">
        <v>188</v>
      </c>
      <c r="I22" s="17" t="s">
        <v>189</v>
      </c>
      <c r="J22" s="17" t="s">
        <v>43</v>
      </c>
    </row>
    <row r="23" customFormat="false" ht="43.5" hidden="false" customHeight="true" outlineLevel="0" collapsed="false">
      <c r="A23" s="17" t="s">
        <v>190</v>
      </c>
      <c r="B23" s="17" t="s">
        <v>185</v>
      </c>
      <c r="C23" s="17" t="s">
        <v>191</v>
      </c>
      <c r="D23" s="17" t="s">
        <v>192</v>
      </c>
      <c r="E23" s="17" t="s">
        <v>84</v>
      </c>
      <c r="F23" s="17" t="s">
        <v>160</v>
      </c>
      <c r="G23" s="17" t="s">
        <v>141</v>
      </c>
      <c r="H23" s="17" t="s">
        <v>193</v>
      </c>
      <c r="I23" s="17" t="s">
        <v>194</v>
      </c>
      <c r="J23" s="17" t="s">
        <v>43</v>
      </c>
    </row>
    <row r="24" customFormat="false" ht="43.5" hidden="false" customHeight="true" outlineLevel="0" collapsed="false">
      <c r="A24" s="17" t="s">
        <v>195</v>
      </c>
      <c r="B24" s="17" t="s">
        <v>185</v>
      </c>
      <c r="C24" s="17" t="s">
        <v>196</v>
      </c>
      <c r="D24" s="17" t="s">
        <v>197</v>
      </c>
      <c r="E24" s="17" t="s">
        <v>148</v>
      </c>
      <c r="F24" s="17" t="s">
        <v>100</v>
      </c>
      <c r="G24" s="17" t="s">
        <v>141</v>
      </c>
      <c r="H24" s="17" t="s">
        <v>198</v>
      </c>
      <c r="I24" s="17" t="s">
        <v>199</v>
      </c>
      <c r="J24" s="17" t="s">
        <v>43</v>
      </c>
    </row>
    <row r="25" customFormat="false" ht="43.5" hidden="false" customHeight="true" outlineLevel="0" collapsed="false">
      <c r="A25" s="17" t="s">
        <v>200</v>
      </c>
      <c r="B25" s="17" t="s">
        <v>185</v>
      </c>
      <c r="C25" s="17" t="s">
        <v>201</v>
      </c>
      <c r="D25" s="17" t="s">
        <v>202</v>
      </c>
      <c r="E25" s="17" t="s">
        <v>84</v>
      </c>
      <c r="F25" s="17" t="s">
        <v>203</v>
      </c>
      <c r="G25" s="17" t="s">
        <v>106</v>
      </c>
      <c r="H25" s="17" t="s">
        <v>204</v>
      </c>
      <c r="I25" s="17" t="s">
        <v>205</v>
      </c>
      <c r="J25" s="17" t="s">
        <v>43</v>
      </c>
    </row>
    <row r="26" customFormat="false" ht="43.5" hidden="false" customHeight="true" outlineLevel="0" collapsed="false">
      <c r="A26" s="17" t="s">
        <v>206</v>
      </c>
      <c r="B26" s="17" t="s">
        <v>185</v>
      </c>
      <c r="C26" s="17" t="s">
        <v>207</v>
      </c>
      <c r="D26" s="17" t="s">
        <v>208</v>
      </c>
      <c r="E26" s="17" t="s">
        <v>148</v>
      </c>
      <c r="F26" s="17" t="s">
        <v>171</v>
      </c>
      <c r="G26" s="17" t="s">
        <v>112</v>
      </c>
      <c r="H26" s="17" t="s">
        <v>209</v>
      </c>
      <c r="I26" s="17" t="s">
        <v>199</v>
      </c>
      <c r="J26" s="17" t="s">
        <v>43</v>
      </c>
    </row>
    <row r="27" customFormat="false" ht="43.5" hidden="false" customHeight="true" outlineLevel="0" collapsed="false">
      <c r="A27" s="17" t="s">
        <v>210</v>
      </c>
      <c r="B27" s="17" t="s">
        <v>211</v>
      </c>
      <c r="C27" s="17" t="s">
        <v>212</v>
      </c>
      <c r="D27" s="17" t="s">
        <v>213</v>
      </c>
      <c r="E27" s="17" t="s">
        <v>84</v>
      </c>
      <c r="F27" s="17" t="s">
        <v>100</v>
      </c>
      <c r="G27" s="17" t="s">
        <v>214</v>
      </c>
      <c r="H27" s="17" t="s">
        <v>215</v>
      </c>
      <c r="I27" s="17" t="s">
        <v>216</v>
      </c>
      <c r="J27" s="17" t="s">
        <v>217</v>
      </c>
    </row>
    <row r="28" customFormat="false" ht="43.5" hidden="false" customHeight="true" outlineLevel="0" collapsed="false">
      <c r="A28" s="17" t="s">
        <v>218</v>
      </c>
      <c r="B28" s="17" t="s">
        <v>211</v>
      </c>
      <c r="C28" s="17" t="s">
        <v>219</v>
      </c>
      <c r="D28" s="17" t="s">
        <v>220</v>
      </c>
      <c r="E28" s="17" t="s">
        <v>148</v>
      </c>
      <c r="F28" s="17" t="s">
        <v>160</v>
      </c>
      <c r="G28" s="17" t="s">
        <v>106</v>
      </c>
      <c r="H28" s="17" t="s">
        <v>221</v>
      </c>
      <c r="I28" s="17" t="s">
        <v>222</v>
      </c>
      <c r="J28" s="17" t="s">
        <v>136</v>
      </c>
    </row>
    <row r="29" customFormat="false" ht="43.5" hidden="false" customHeight="true" outlineLevel="0" collapsed="false">
      <c r="A29" s="17" t="s">
        <v>223</v>
      </c>
      <c r="B29" s="17" t="s">
        <v>211</v>
      </c>
      <c r="C29" s="17" t="s">
        <v>224</v>
      </c>
      <c r="D29" s="17" t="s">
        <v>225</v>
      </c>
      <c r="E29" s="17" t="s">
        <v>148</v>
      </c>
      <c r="F29" s="17" t="s">
        <v>226</v>
      </c>
      <c r="G29" s="17" t="s">
        <v>112</v>
      </c>
      <c r="H29" s="17" t="s">
        <v>227</v>
      </c>
      <c r="I29" s="17" t="s">
        <v>228</v>
      </c>
      <c r="J29" s="17" t="s">
        <v>44</v>
      </c>
    </row>
    <row r="30" customFormat="false" ht="43.5" hidden="false" customHeight="true" outlineLevel="0" collapsed="false">
      <c r="A30" s="17" t="s">
        <v>229</v>
      </c>
      <c r="B30" s="17" t="s">
        <v>211</v>
      </c>
      <c r="C30" s="17" t="s">
        <v>230</v>
      </c>
      <c r="D30" s="17" t="s">
        <v>231</v>
      </c>
      <c r="E30" s="17" t="s">
        <v>84</v>
      </c>
      <c r="F30" s="17" t="s">
        <v>232</v>
      </c>
      <c r="G30" s="17" t="s">
        <v>112</v>
      </c>
      <c r="H30" s="17" t="s">
        <v>233</v>
      </c>
      <c r="I30" s="17" t="s">
        <v>234</v>
      </c>
      <c r="J30" s="17" t="s">
        <v>44</v>
      </c>
    </row>
    <row r="31" customFormat="false" ht="43.5" hidden="false" customHeight="true" outlineLevel="0" collapsed="false">
      <c r="A31" s="17" t="s">
        <v>235</v>
      </c>
      <c r="B31" s="17" t="s">
        <v>211</v>
      </c>
      <c r="C31" s="17" t="s">
        <v>236</v>
      </c>
      <c r="D31" s="17" t="s">
        <v>237</v>
      </c>
      <c r="E31" s="17" t="s">
        <v>84</v>
      </c>
      <c r="F31" s="17" t="s">
        <v>238</v>
      </c>
      <c r="G31" s="17" t="s">
        <v>112</v>
      </c>
      <c r="H31" s="17" t="s">
        <v>239</v>
      </c>
      <c r="I31" s="17" t="s">
        <v>240</v>
      </c>
      <c r="J31" s="17" t="s">
        <v>44</v>
      </c>
    </row>
    <row r="32" customFormat="false" ht="43.5" hidden="false" customHeight="true" outlineLevel="0" collapsed="false">
      <c r="A32" s="17" t="s">
        <v>241</v>
      </c>
      <c r="B32" s="17" t="s">
        <v>242</v>
      </c>
      <c r="C32" s="17" t="s">
        <v>243</v>
      </c>
      <c r="D32" s="17" t="s">
        <v>244</v>
      </c>
      <c r="E32" s="17" t="s">
        <v>84</v>
      </c>
      <c r="F32" s="17" t="s">
        <v>100</v>
      </c>
      <c r="G32" s="17" t="s">
        <v>106</v>
      </c>
      <c r="H32" s="17" t="s">
        <v>245</v>
      </c>
      <c r="I32" s="17" t="s">
        <v>246</v>
      </c>
      <c r="J32" s="17" t="s">
        <v>136</v>
      </c>
    </row>
    <row r="33" customFormat="false" ht="43.5" hidden="false" customHeight="true" outlineLevel="0" collapsed="false">
      <c r="A33" s="17" t="s">
        <v>247</v>
      </c>
      <c r="B33" s="17" t="s">
        <v>242</v>
      </c>
      <c r="C33" s="17" t="s">
        <v>248</v>
      </c>
      <c r="D33" s="17" t="s">
        <v>249</v>
      </c>
      <c r="E33" s="17" t="s">
        <v>148</v>
      </c>
      <c r="F33" s="17" t="s">
        <v>250</v>
      </c>
      <c r="G33" s="17" t="s">
        <v>251</v>
      </c>
      <c r="H33" s="17" t="s">
        <v>252</v>
      </c>
      <c r="I33" s="17" t="s">
        <v>253</v>
      </c>
      <c r="J33" s="17" t="s">
        <v>45</v>
      </c>
    </row>
    <row r="34" customFormat="false" ht="43.5" hidden="false" customHeight="true" outlineLevel="0" collapsed="false">
      <c r="A34" s="17" t="s">
        <v>254</v>
      </c>
      <c r="B34" s="17" t="s">
        <v>242</v>
      </c>
      <c r="C34" s="17" t="s">
        <v>255</v>
      </c>
      <c r="D34" s="17" t="s">
        <v>256</v>
      </c>
      <c r="E34" s="17" t="s">
        <v>84</v>
      </c>
      <c r="F34" s="17" t="s">
        <v>257</v>
      </c>
      <c r="G34" s="17" t="s">
        <v>106</v>
      </c>
      <c r="H34" s="17" t="s">
        <v>258</v>
      </c>
      <c r="I34" s="17" t="s">
        <v>259</v>
      </c>
      <c r="J34" s="17" t="s">
        <v>44</v>
      </c>
    </row>
  </sheetData>
  <autoFilter ref="A4:J34"/>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true"/>
  </sheetPr>
  <dimension ref="A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3" min="3" style="0" width="44"/>
    <col collapsed="false" customWidth="true" hidden="false" outlineLevel="0" max="4" min="4" style="0" width="13"/>
    <col collapsed="false" customWidth="true" hidden="false" outlineLevel="0" max="5" min="5" style="0" width="16"/>
    <col collapsed="false" customWidth="true" hidden="false" outlineLevel="0" max="6" min="6" style="0" width="12"/>
    <col collapsed="false" customWidth="true" hidden="false" outlineLevel="0" max="8" min="7" style="0" width="17"/>
    <col collapsed="false" customWidth="true" hidden="false" outlineLevel="0" max="9" min="9" style="0" width="10"/>
    <col collapsed="false" customWidth="true" hidden="false" outlineLevel="0" max="10" min="10" style="0" width="11"/>
    <col collapsed="false" customWidth="true" hidden="false" outlineLevel="0" max="11" min="11" style="0" width="12"/>
    <col collapsed="false" customWidth="true" hidden="false" outlineLevel="0" max="12" min="12" style="0" width="30"/>
    <col collapsed="false" customWidth="true" hidden="false" outlineLevel="0" max="13" min="13" style="0" width="32"/>
    <col collapsed="false" customWidth="true" hidden="false" outlineLevel="0" max="14" min="14" style="0" width="26"/>
  </cols>
  <sheetData>
    <row r="1" customFormat="false" ht="19.7" hidden="false" customHeight="false" outlineLevel="0" collapsed="false">
      <c r="A1" s="1" t="s">
        <v>260</v>
      </c>
    </row>
    <row r="2" customFormat="false" ht="15" hidden="false" customHeight="false" outlineLevel="0" collapsed="false">
      <c r="A2" s="2" t="s">
        <v>261</v>
      </c>
    </row>
    <row r="3" customFormat="false" ht="15" hidden="false" customHeight="false" outlineLevel="0" collapsed="false">
      <c r="A3" s="18" t="s">
        <v>262</v>
      </c>
    </row>
    <row r="5" customFormat="false" ht="15" hidden="false" customHeight="false" outlineLevel="0" collapsed="false">
      <c r="A5" s="5" t="s">
        <v>263</v>
      </c>
      <c r="B5" s="14"/>
      <c r="D5" s="5" t="s">
        <v>35</v>
      </c>
      <c r="E5" s="14"/>
      <c r="G5" s="5" t="s">
        <v>264</v>
      </c>
      <c r="H5" s="14"/>
    </row>
    <row r="7" customFormat="false" ht="33.75" hidden="false" customHeight="true" outlineLevel="0" collapsed="false">
      <c r="A7" s="6" t="s">
        <v>265</v>
      </c>
      <c r="B7" s="6" t="s">
        <v>266</v>
      </c>
      <c r="C7" s="6" t="s">
        <v>72</v>
      </c>
      <c r="D7" s="6" t="s">
        <v>267</v>
      </c>
      <c r="E7" s="6" t="s">
        <v>74</v>
      </c>
      <c r="F7" s="6" t="s">
        <v>268</v>
      </c>
      <c r="G7" s="6" t="s">
        <v>269</v>
      </c>
      <c r="H7" s="6" t="s">
        <v>270</v>
      </c>
      <c r="I7" s="6" t="s">
        <v>271</v>
      </c>
      <c r="J7" s="6" t="s">
        <v>272</v>
      </c>
      <c r="K7" s="6" t="s">
        <v>273</v>
      </c>
      <c r="L7" s="6" t="s">
        <v>77</v>
      </c>
      <c r="M7" s="6" t="s">
        <v>78</v>
      </c>
      <c r="N7" s="6" t="s">
        <v>75</v>
      </c>
    </row>
    <row r="8" customFormat="false" ht="39.75" hidden="false" customHeight="true" outlineLevel="0" collapsed="false">
      <c r="A8" s="19" t="n">
        <v>1</v>
      </c>
      <c r="B8" s="20" t="s">
        <v>81</v>
      </c>
      <c r="C8" s="20" t="s">
        <v>274</v>
      </c>
      <c r="D8" s="21" t="s">
        <v>275</v>
      </c>
      <c r="E8" s="20" t="s">
        <v>84</v>
      </c>
      <c r="F8" s="13" t="n">
        <v>0.15</v>
      </c>
      <c r="G8" s="22" t="n">
        <v>400</v>
      </c>
      <c r="H8" s="22"/>
      <c r="I8" s="23" t="str">
        <f aca="false">IF(OR(G8="",H8="",F8=""),"",IF(E8="Thấp hơn là tốt",IF(H8&lt;=0,'Thang điểm'!$B$4,G8/H8),IF(G8&lt;=0,"",H8/G8)))</f>
        <v/>
      </c>
      <c r="J8" s="23" t="str">
        <f aca="false">IF(I8="","",IF(I8&lt;'Thang điểm'!$B$5,0,MIN(I8,'Thang điểm'!$B$4)))</f>
        <v/>
      </c>
      <c r="K8" s="23" t="str">
        <f aca="false">IF(J8="","",J8*F8)</f>
        <v/>
      </c>
      <c r="L8" s="20" t="s">
        <v>276</v>
      </c>
      <c r="M8" s="20" t="s">
        <v>88</v>
      </c>
      <c r="N8" s="20" t="s">
        <v>85</v>
      </c>
    </row>
    <row r="9" customFormat="false" ht="39.75" hidden="false" customHeight="true" outlineLevel="0" collapsed="false">
      <c r="A9" s="19" t="n">
        <v>2</v>
      </c>
      <c r="B9" s="20" t="s">
        <v>277</v>
      </c>
      <c r="C9" s="20" t="s">
        <v>122</v>
      </c>
      <c r="D9" s="21" t="s">
        <v>278</v>
      </c>
      <c r="E9" s="20" t="s">
        <v>84</v>
      </c>
      <c r="F9" s="13" t="n">
        <v>0.3</v>
      </c>
      <c r="G9" s="22" t="n">
        <v>20</v>
      </c>
      <c r="H9" s="22"/>
      <c r="I9" s="23" t="str">
        <f aca="false">IF(OR(G9="",H9="",F9=""),"",IF(E9="Thấp hơn là tốt",IF(H9&lt;=0,'Thang điểm'!$B$4,G9/H9),IF(G9&lt;=0,"",H9/G9)))</f>
        <v/>
      </c>
      <c r="J9" s="23" t="str">
        <f aca="false">IF(I9="","",IF(I9&lt;'Thang điểm'!$B$5,0,MIN(I9,'Thang điểm'!$B$4)))</f>
        <v/>
      </c>
      <c r="K9" s="23" t="str">
        <f aca="false">IF(J9="","",J9*F9)</f>
        <v/>
      </c>
      <c r="L9" s="20" t="s">
        <v>279</v>
      </c>
      <c r="M9" s="20" t="s">
        <v>280</v>
      </c>
      <c r="N9" s="20" t="s">
        <v>100</v>
      </c>
    </row>
    <row r="10" customFormat="false" ht="39.75" hidden="false" customHeight="true" outlineLevel="0" collapsed="false">
      <c r="A10" s="19" t="n">
        <v>3</v>
      </c>
      <c r="B10" s="20" t="s">
        <v>81</v>
      </c>
      <c r="C10" s="20" t="s">
        <v>281</v>
      </c>
      <c r="D10" s="21" t="s">
        <v>282</v>
      </c>
      <c r="E10" s="20" t="s">
        <v>84</v>
      </c>
      <c r="F10" s="13" t="n">
        <v>0.2</v>
      </c>
      <c r="G10" s="24" t="n">
        <v>0.9</v>
      </c>
      <c r="H10" s="24"/>
      <c r="I10" s="23" t="str">
        <f aca="false">IF(OR(G10="",H10="",F10=""),"",IF(E10="Thấp hơn là tốt",IF(H10&lt;=0,'Thang điểm'!$B$4,G10/H10),IF(G10&lt;=0,"",H10/G10)))</f>
        <v/>
      </c>
      <c r="J10" s="23" t="str">
        <f aca="false">IF(I10="","",IF(I10&lt;'Thang điểm'!$B$5,0,MIN(I10,'Thang điểm'!$B$4)))</f>
        <v/>
      </c>
      <c r="K10" s="23" t="str">
        <f aca="false">IF(J10="","",J10*F10)</f>
        <v/>
      </c>
      <c r="L10" s="20" t="s">
        <v>283</v>
      </c>
      <c r="M10" s="20" t="s">
        <v>284</v>
      </c>
      <c r="N10" s="20" t="s">
        <v>285</v>
      </c>
    </row>
    <row r="11" customFormat="false" ht="39.75" hidden="false" customHeight="true" outlineLevel="0" collapsed="false">
      <c r="A11" s="19" t="n">
        <v>4</v>
      </c>
      <c r="B11" s="20" t="s">
        <v>211</v>
      </c>
      <c r="C11" s="20" t="s">
        <v>280</v>
      </c>
      <c r="D11" s="21" t="s">
        <v>282</v>
      </c>
      <c r="E11" s="20" t="s">
        <v>84</v>
      </c>
      <c r="F11" s="13" t="n">
        <v>0.2</v>
      </c>
      <c r="G11" s="24" t="n">
        <v>0.8</v>
      </c>
      <c r="H11" s="24"/>
      <c r="I11" s="23" t="str">
        <f aca="false">IF(OR(G11="",H11="",F11=""),"",IF(E11="Thấp hơn là tốt",IF(H11&lt;=0,'Thang điểm'!$B$4,G11/H11),IF(G11&lt;=0,"",H11/G11)))</f>
        <v/>
      </c>
      <c r="J11" s="23" t="str">
        <f aca="false">IF(I11="","",IF(I11&lt;'Thang điểm'!$B$5,0,MIN(I11,'Thang điểm'!$B$4)))</f>
        <v/>
      </c>
      <c r="K11" s="23" t="str">
        <f aca="false">IF(J11="","",J11*F11)</f>
        <v/>
      </c>
      <c r="L11" s="20" t="s">
        <v>286</v>
      </c>
      <c r="M11" s="20" t="s">
        <v>287</v>
      </c>
      <c r="N11" s="20" t="s">
        <v>100</v>
      </c>
    </row>
    <row r="12" customFormat="false" ht="39.75" hidden="false" customHeight="true" outlineLevel="0" collapsed="false">
      <c r="A12" s="19" t="n">
        <v>5</v>
      </c>
      <c r="B12" s="20" t="s">
        <v>211</v>
      </c>
      <c r="C12" s="20" t="s">
        <v>288</v>
      </c>
      <c r="D12" s="21" t="s">
        <v>282</v>
      </c>
      <c r="E12" s="20" t="s">
        <v>84</v>
      </c>
      <c r="F12" s="13" t="n">
        <v>0.15</v>
      </c>
      <c r="G12" s="24" t="n">
        <v>0.95</v>
      </c>
      <c r="H12" s="24"/>
      <c r="I12" s="23" t="str">
        <f aca="false">IF(OR(G12="",H12="",F12=""),"",IF(E12="Thấp hơn là tốt",IF(H12&lt;=0,'Thang điểm'!$B$4,G12/H12),IF(G12&lt;=0,"",H12/G12)))</f>
        <v/>
      </c>
      <c r="J12" s="23" t="str">
        <f aca="false">IF(I12="","",IF(I12&lt;'Thang điểm'!$B$5,0,MIN(I12,'Thang điểm'!$B$4)))</f>
        <v/>
      </c>
      <c r="K12" s="23" t="str">
        <f aca="false">IF(J12="","",J12*F12)</f>
        <v/>
      </c>
      <c r="L12" s="20" t="s">
        <v>289</v>
      </c>
      <c r="M12" s="20" t="s">
        <v>290</v>
      </c>
      <c r="N12" s="20" t="s">
        <v>291</v>
      </c>
    </row>
    <row r="13" customFormat="false" ht="39.75" hidden="false" customHeight="true" outlineLevel="0" collapsed="false">
      <c r="A13" s="19" t="n">
        <v>6</v>
      </c>
      <c r="B13" s="20"/>
      <c r="C13" s="20"/>
      <c r="D13" s="21"/>
      <c r="E13" s="20"/>
      <c r="F13" s="13"/>
      <c r="G13" s="25"/>
      <c r="H13" s="25"/>
      <c r="I13" s="23" t="str">
        <f aca="false">IF(OR(G13="",H13="",F13=""),"",IF(E13="Thấp hơn là tốt",IF(H13&lt;=0,'Thang điểm'!$B$4,G13/H13),IF(G13&lt;=0,"",H13/G13)))</f>
        <v/>
      </c>
      <c r="J13" s="23" t="str">
        <f aca="false">IF(I13="","",IF(I13&lt;'Thang điểm'!$B$5,0,MIN(I13,'Thang điểm'!$B$4)))</f>
        <v/>
      </c>
      <c r="K13" s="23" t="str">
        <f aca="false">IF(J13="","",J13*F13)</f>
        <v/>
      </c>
      <c r="L13" s="20"/>
      <c r="M13" s="20"/>
      <c r="N13" s="20"/>
    </row>
    <row r="14" customFormat="false" ht="39.75" hidden="false" customHeight="true" outlineLevel="0" collapsed="false">
      <c r="A14" s="19" t="n">
        <v>7</v>
      </c>
      <c r="B14" s="20"/>
      <c r="C14" s="20"/>
      <c r="D14" s="21"/>
      <c r="E14" s="20"/>
      <c r="F14" s="13"/>
      <c r="G14" s="25"/>
      <c r="H14" s="25"/>
      <c r="I14" s="23" t="str">
        <f aca="false">IF(OR(G14="",H14="",F14=""),"",IF(E14="Thấp hơn là tốt",IF(H14&lt;=0,'Thang điểm'!$B$4,G14/H14),IF(G14&lt;=0,"",H14/G14)))</f>
        <v/>
      </c>
      <c r="J14" s="23" t="str">
        <f aca="false">IF(I14="","",IF(I14&lt;'Thang điểm'!$B$5,0,MIN(I14,'Thang điểm'!$B$4)))</f>
        <v/>
      </c>
      <c r="K14" s="23" t="str">
        <f aca="false">IF(J14="","",J14*F14)</f>
        <v/>
      </c>
      <c r="L14" s="20"/>
      <c r="M14" s="20"/>
      <c r="N14" s="20"/>
    </row>
    <row r="15" customFormat="false" ht="39.75" hidden="false" customHeight="true" outlineLevel="0" collapsed="false">
      <c r="A15" s="19" t="n">
        <v>8</v>
      </c>
      <c r="B15" s="20"/>
      <c r="C15" s="20"/>
      <c r="D15" s="21"/>
      <c r="E15" s="20"/>
      <c r="F15" s="13"/>
      <c r="G15" s="25"/>
      <c r="H15" s="25"/>
      <c r="I15" s="23" t="str">
        <f aca="false">IF(OR(G15="",H15="",F15=""),"",IF(E15="Thấp hơn là tốt",IF(H15&lt;=0,'Thang điểm'!$B$4,G15/H15),IF(G15&lt;=0,"",H15/G15)))</f>
        <v/>
      </c>
      <c r="J15" s="23" t="str">
        <f aca="false">IF(I15="","",IF(I15&lt;'Thang điểm'!$B$5,0,MIN(I15,'Thang điểm'!$B$4)))</f>
        <v/>
      </c>
      <c r="K15" s="23" t="str">
        <f aca="false">IF(J15="","",J15*F15)</f>
        <v/>
      </c>
      <c r="L15" s="20"/>
      <c r="M15" s="20"/>
      <c r="N15" s="20"/>
    </row>
    <row r="16" customFormat="false" ht="39.75" hidden="false" customHeight="true" outlineLevel="0" collapsed="false">
      <c r="A16" s="19" t="n">
        <v>9</v>
      </c>
      <c r="B16" s="20"/>
      <c r="C16" s="20"/>
      <c r="D16" s="21"/>
      <c r="E16" s="20"/>
      <c r="F16" s="13"/>
      <c r="G16" s="25"/>
      <c r="H16" s="25"/>
      <c r="I16" s="23" t="str">
        <f aca="false">IF(OR(G16="",H16="",F16=""),"",IF(E16="Thấp hơn là tốt",IF(H16&lt;=0,'Thang điểm'!$B$4,G16/H16),IF(G16&lt;=0,"",H16/G16)))</f>
        <v/>
      </c>
      <c r="J16" s="23" t="str">
        <f aca="false">IF(I16="","",IF(I16&lt;'Thang điểm'!$B$5,0,MIN(I16,'Thang điểm'!$B$4)))</f>
        <v/>
      </c>
      <c r="K16" s="23" t="str">
        <f aca="false">IF(J16="","",J16*F16)</f>
        <v/>
      </c>
      <c r="L16" s="20"/>
      <c r="M16" s="20"/>
      <c r="N16" s="20"/>
    </row>
    <row r="17" customFormat="false" ht="39.75" hidden="false" customHeight="true" outlineLevel="0" collapsed="false">
      <c r="A17" s="19" t="n">
        <v>10</v>
      </c>
      <c r="B17" s="20"/>
      <c r="C17" s="20"/>
      <c r="D17" s="21"/>
      <c r="E17" s="20"/>
      <c r="F17" s="13"/>
      <c r="G17" s="25"/>
      <c r="H17" s="25"/>
      <c r="I17" s="23" t="str">
        <f aca="false">IF(OR(G17="",H17="",F17=""),"",IF(E17="Thấp hơn là tốt",IF(H17&lt;=0,'Thang điểm'!$B$4,G17/H17),IF(G17&lt;=0,"",H17/G17)))</f>
        <v/>
      </c>
      <c r="J17" s="23" t="str">
        <f aca="false">IF(I17="","",IF(I17&lt;'Thang điểm'!$B$5,0,MIN(I17,'Thang điểm'!$B$4)))</f>
        <v/>
      </c>
      <c r="K17" s="23" t="str">
        <f aca="false">IF(J17="","",J17*F17)</f>
        <v/>
      </c>
      <c r="L17" s="20"/>
      <c r="M17" s="20"/>
      <c r="N17" s="20"/>
    </row>
    <row r="19" customFormat="false" ht="15" hidden="false" customHeight="false" outlineLevel="0" collapsed="false">
      <c r="C19" s="26" t="s">
        <v>292</v>
      </c>
      <c r="F19" s="27" t="n">
        <f aca="false">SUM(F8:F17)</f>
        <v>1</v>
      </c>
    </row>
    <row r="20" customFormat="false" ht="15" hidden="false" customHeight="false" outlineLevel="0" collapsed="false">
      <c r="C20" s="26" t="s">
        <v>37</v>
      </c>
      <c r="F20" s="28" t="str">
        <f aca="false">IF(ROUND(SUM(F8:F17),4)=1,"OK: tổng trọng số bằng 100%","CẢNH BÁO: tổng trọng số bằng "&amp;TEXT(SUM(F8:F17),"0%")&amp;", cần bằng 100%")</f>
        <v>OK: tổng trọng số bằng 100%</v>
      </c>
      <c r="G20" s="28"/>
      <c r="H20" s="28"/>
      <c r="I20" s="28"/>
    </row>
    <row r="21" customFormat="false" ht="15" hidden="false" customHeight="false" outlineLevel="0" collapsed="false">
      <c r="C21" s="26" t="s">
        <v>293</v>
      </c>
      <c r="F21" s="28" t="str">
        <f aca="false">COUNT(J8:J17)&amp;" / "&amp;COUNT(F8:F17)</f>
        <v>0 / 5</v>
      </c>
      <c r="G21" s="28"/>
      <c r="H21" s="28"/>
      <c r="I21" s="28"/>
    </row>
    <row r="22" customFormat="false" ht="15" hidden="false" customHeight="false" outlineLevel="0" collapsed="false">
      <c r="C22" s="26" t="s">
        <v>294</v>
      </c>
      <c r="F22" s="29" t="str">
        <f aca="false">IF(COUNT(J8:J17)=0,"",SUM(K8:K17)/SUMPRODUCT(--ISNUMBER(J8:J17),F8:F17))</f>
        <v/>
      </c>
    </row>
    <row r="23" customFormat="false" ht="15" hidden="false" customHeight="false" outlineLevel="0" collapsed="false">
      <c r="C23" s="26" t="s">
        <v>39</v>
      </c>
      <c r="F23" s="30" t="str">
        <f aca="false">IF(F22="","",INDEX('Thang điểm'!$B$9:$B$13,MATCH(F22,'Thang điểm'!$A$9:$A$13,1)))</f>
        <v/>
      </c>
    </row>
    <row r="24" customFormat="false" ht="15" hidden="false" customHeight="false" outlineLevel="0" collapsed="false">
      <c r="C24" s="26" t="s">
        <v>56</v>
      </c>
      <c r="F24" s="31" t="str">
        <f aca="false">IF(F22="","",INDEX('Thang điểm'!$C$9:$C$13,MATCH(F22,'Thang điểm'!$A$9:$A$13,1)))</f>
        <v/>
      </c>
    </row>
    <row r="25" customFormat="false" ht="15" hidden="false" customHeight="false" outlineLevel="0" collapsed="false">
      <c r="C25" s="26" t="s">
        <v>295</v>
      </c>
      <c r="F25" s="22"/>
    </row>
    <row r="26" customFormat="false" ht="15" hidden="false" customHeight="false" outlineLevel="0" collapsed="false">
      <c r="C26" s="26" t="s">
        <v>296</v>
      </c>
      <c r="F26" s="32" t="str">
        <f aca="false">IF(OR(F24="",F25=""),"",F25*F24)</f>
        <v/>
      </c>
    </row>
    <row r="28" customFormat="false" ht="15" hidden="false" customHeight="false" outlineLevel="0" collapsed="false">
      <c r="C28" s="5" t="s">
        <v>297</v>
      </c>
    </row>
    <row r="29" customFormat="false" ht="15" hidden="false" customHeight="false" outlineLevel="0" collapsed="false">
      <c r="C29" s="33" t="s">
        <v>81</v>
      </c>
      <c r="F29" s="34" t="n">
        <f aca="false">SUMIF($B$8:$B$17,C29,$F$8:$F$17)</f>
        <v>0.35</v>
      </c>
    </row>
    <row r="30" customFormat="false" ht="15" hidden="false" customHeight="false" outlineLevel="0" collapsed="false">
      <c r="C30" s="33" t="s">
        <v>277</v>
      </c>
      <c r="F30" s="34" t="n">
        <f aca="false">SUMIF($B$8:$B$17,C30,$F$8:$F$17)</f>
        <v>0.3</v>
      </c>
    </row>
    <row r="31" customFormat="false" ht="15" hidden="false" customHeight="false" outlineLevel="0" collapsed="false">
      <c r="C31" s="33" t="s">
        <v>211</v>
      </c>
      <c r="F31" s="34" t="n">
        <f aca="false">SUMIF($B$8:$B$17,C31,$F$8:$F$17)</f>
        <v>0.35</v>
      </c>
    </row>
    <row r="33" customFormat="false" ht="27.75" hidden="false" customHeight="true" outlineLevel="0" collapsed="false">
      <c r="C33" s="12" t="s">
        <v>298</v>
      </c>
      <c r="D33" s="12"/>
      <c r="E33" s="12"/>
      <c r="F33" s="12"/>
      <c r="G33" s="12"/>
      <c r="H33" s="12"/>
      <c r="I33" s="12"/>
      <c r="J33" s="12"/>
      <c r="K33" s="12"/>
    </row>
    <row r="34" customFormat="false" ht="27.75" hidden="false" customHeight="true" outlineLevel="0" collapsed="false">
      <c r="C34" s="12" t="s">
        <v>299</v>
      </c>
      <c r="D34" s="12"/>
      <c r="E34" s="12"/>
      <c r="F34" s="12"/>
      <c r="G34" s="12"/>
      <c r="H34" s="12"/>
      <c r="I34" s="12"/>
      <c r="J34" s="12"/>
      <c r="K34" s="12"/>
    </row>
    <row r="35" customFormat="false" ht="27.75" hidden="false" customHeight="true" outlineLevel="0" collapsed="false">
      <c r="C35" s="12" t="s">
        <v>300</v>
      </c>
      <c r="D35" s="12"/>
      <c r="E35" s="12"/>
      <c r="F35" s="12"/>
      <c r="G35" s="12"/>
      <c r="H35" s="12"/>
      <c r="I35" s="12"/>
      <c r="J35" s="12"/>
      <c r="K35" s="12"/>
    </row>
    <row r="36" customFormat="false" ht="27.75" hidden="false" customHeight="true" outlineLevel="0" collapsed="false">
      <c r="C36" s="12" t="s">
        <v>301</v>
      </c>
      <c r="D36" s="12"/>
      <c r="E36" s="12"/>
      <c r="F36" s="12"/>
      <c r="G36" s="12"/>
      <c r="H36" s="12"/>
      <c r="I36" s="12"/>
      <c r="J36" s="12"/>
      <c r="K36" s="12"/>
    </row>
  </sheetData>
  <mergeCells count="6">
    <mergeCell ref="F20:I20"/>
    <mergeCell ref="F21:I21"/>
    <mergeCell ref="C33:K33"/>
    <mergeCell ref="C34:K34"/>
    <mergeCell ref="C35:K35"/>
    <mergeCell ref="C36:K36"/>
  </mergeCells>
  <conditionalFormatting sqref="F20">
    <cfRule type="expression" priority="2" aboveAverage="0" equalAverage="0" bottom="0" percent="0" rank="0" text="" dxfId="3">
      <formula>LEFT($F$20,5)="CẢNH B"</formula>
    </cfRule>
    <cfRule type="expression" priority="3" aboveAverage="0" equalAverage="0" bottom="0" percent="0" rank="0" text="" dxfId="4">
      <formula>LEFT($F$20,3)="OK:"</formula>
    </cfRule>
  </conditionalFormatting>
  <dataValidations count="2">
    <dataValidation allowBlank="true" errorStyle="stop" operator="between" showDropDown="false" showErrorMessage="false" showInputMessage="false" sqref="E8:E17" type="list">
      <formula1>"Cao hơn là tốt,Thấp hơn là tốt"</formula1>
      <formula2>0</formula2>
    </dataValidation>
    <dataValidation allowBlank="true" errorStyle="stop" operator="between" showDropDown="false" showErrorMessage="false" showInputMessage="false" sqref="B8:B17" type="list">
      <formula1>"Hoạt động,Kết quả,Chất lượng"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true"/>
  </sheetPr>
  <dimension ref="A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3" min="3" style="0" width="44"/>
    <col collapsed="false" customWidth="true" hidden="false" outlineLevel="0" max="4" min="4" style="0" width="13"/>
    <col collapsed="false" customWidth="true" hidden="false" outlineLevel="0" max="5" min="5" style="0" width="16"/>
    <col collapsed="false" customWidth="true" hidden="false" outlineLevel="0" max="6" min="6" style="0" width="12"/>
    <col collapsed="false" customWidth="true" hidden="false" outlineLevel="0" max="8" min="7" style="0" width="17"/>
    <col collapsed="false" customWidth="true" hidden="false" outlineLevel="0" max="9" min="9" style="0" width="10"/>
    <col collapsed="false" customWidth="true" hidden="false" outlineLevel="0" max="10" min="10" style="0" width="11"/>
    <col collapsed="false" customWidth="true" hidden="false" outlineLevel="0" max="11" min="11" style="0" width="12"/>
    <col collapsed="false" customWidth="true" hidden="false" outlineLevel="0" max="12" min="12" style="0" width="30"/>
    <col collapsed="false" customWidth="true" hidden="false" outlineLevel="0" max="13" min="13" style="0" width="32"/>
    <col collapsed="false" customWidth="true" hidden="false" outlineLevel="0" max="14" min="14" style="0" width="26"/>
  </cols>
  <sheetData>
    <row r="1" customFormat="false" ht="19.7" hidden="false" customHeight="false" outlineLevel="0" collapsed="false">
      <c r="A1" s="1" t="s">
        <v>302</v>
      </c>
    </row>
    <row r="2" customFormat="false" ht="15" hidden="false" customHeight="false" outlineLevel="0" collapsed="false">
      <c r="A2" s="2" t="s">
        <v>303</v>
      </c>
    </row>
    <row r="3" customFormat="false" ht="15" hidden="false" customHeight="false" outlineLevel="0" collapsed="false">
      <c r="A3" s="18" t="s">
        <v>262</v>
      </c>
    </row>
    <row r="5" customFormat="false" ht="15" hidden="false" customHeight="false" outlineLevel="0" collapsed="false">
      <c r="A5" s="5" t="s">
        <v>263</v>
      </c>
      <c r="B5" s="14" t="s">
        <v>304</v>
      </c>
      <c r="D5" s="5" t="s">
        <v>35</v>
      </c>
      <c r="E5" s="14" t="s">
        <v>305</v>
      </c>
      <c r="G5" s="5" t="s">
        <v>264</v>
      </c>
      <c r="H5" s="14"/>
    </row>
    <row r="7" customFormat="false" ht="33.75" hidden="false" customHeight="true" outlineLevel="0" collapsed="false">
      <c r="A7" s="6" t="s">
        <v>265</v>
      </c>
      <c r="B7" s="6" t="s">
        <v>266</v>
      </c>
      <c r="C7" s="6" t="s">
        <v>72</v>
      </c>
      <c r="D7" s="6" t="s">
        <v>267</v>
      </c>
      <c r="E7" s="6" t="s">
        <v>74</v>
      </c>
      <c r="F7" s="6" t="s">
        <v>268</v>
      </c>
      <c r="G7" s="6" t="s">
        <v>269</v>
      </c>
      <c r="H7" s="6" t="s">
        <v>270</v>
      </c>
      <c r="I7" s="6" t="s">
        <v>271</v>
      </c>
      <c r="J7" s="6" t="s">
        <v>272</v>
      </c>
      <c r="K7" s="6" t="s">
        <v>273</v>
      </c>
      <c r="L7" s="6" t="s">
        <v>77</v>
      </c>
      <c r="M7" s="6" t="s">
        <v>78</v>
      </c>
      <c r="N7" s="6" t="s">
        <v>75</v>
      </c>
    </row>
    <row r="8" customFormat="false" ht="39.75" hidden="false" customHeight="true" outlineLevel="0" collapsed="false">
      <c r="A8" s="19" t="n">
        <v>1</v>
      </c>
      <c r="B8" s="20" t="s">
        <v>277</v>
      </c>
      <c r="C8" s="20" t="s">
        <v>158</v>
      </c>
      <c r="D8" s="21" t="s">
        <v>306</v>
      </c>
      <c r="E8" s="20" t="s">
        <v>84</v>
      </c>
      <c r="F8" s="13" t="n">
        <v>0.4</v>
      </c>
      <c r="G8" s="22" t="n">
        <v>500000000</v>
      </c>
      <c r="H8" s="22" t="n">
        <v>520000000</v>
      </c>
      <c r="I8" s="23" t="n">
        <f aca="false">IF(OR(G8="",H8="",F8=""),"",IF(E8="Thấp hơn là tốt",IF(H8&lt;=0,'Thang điểm'!$B$4,G8/H8),IF(G8&lt;=0,"",H8/G8)))</f>
        <v>1.04</v>
      </c>
      <c r="J8" s="23" t="n">
        <f aca="false">IF(I8="","",IF(I8&lt;'Thang điểm'!$B$5,0,MIN(I8,'Thang điểm'!$B$4)))</f>
        <v>1.04</v>
      </c>
      <c r="K8" s="23" t="n">
        <f aca="false">IF(J8="","",J8*F8)</f>
        <v>0.416</v>
      </c>
      <c r="L8" s="20" t="s">
        <v>161</v>
      </c>
      <c r="M8" s="20" t="s">
        <v>307</v>
      </c>
      <c r="N8" s="20" t="s">
        <v>308</v>
      </c>
    </row>
    <row r="9" customFormat="false" ht="39.75" hidden="false" customHeight="true" outlineLevel="0" collapsed="false">
      <c r="A9" s="19" t="n">
        <v>2</v>
      </c>
      <c r="B9" s="20" t="s">
        <v>277</v>
      </c>
      <c r="C9" s="20" t="s">
        <v>309</v>
      </c>
      <c r="D9" s="21" t="s">
        <v>282</v>
      </c>
      <c r="E9" s="20" t="s">
        <v>84</v>
      </c>
      <c r="F9" s="13" t="n">
        <v>0.15</v>
      </c>
      <c r="G9" s="24" t="n">
        <v>0.25</v>
      </c>
      <c r="H9" s="24" t="n">
        <v>0.22</v>
      </c>
      <c r="I9" s="23" t="n">
        <f aca="false">IF(OR(G9="",H9="",F9=""),"",IF(E9="Thấp hơn là tốt",IF(H9&lt;=0,'Thang điểm'!$B$4,G9/H9),IF(G9&lt;=0,"",H9/G9)))</f>
        <v>0.88</v>
      </c>
      <c r="J9" s="23" t="n">
        <f aca="false">IF(I9="","",IF(I9&lt;'Thang điểm'!$B$5,0,MIN(I9,'Thang điểm'!$B$4)))</f>
        <v>0.88</v>
      </c>
      <c r="K9" s="23" t="n">
        <f aca="false">IF(J9="","",J9*F9)</f>
        <v>0.132</v>
      </c>
      <c r="L9" s="20" t="s">
        <v>310</v>
      </c>
      <c r="M9" s="20" t="s">
        <v>311</v>
      </c>
      <c r="N9" s="20" t="s">
        <v>100</v>
      </c>
    </row>
    <row r="10" customFormat="false" ht="39.75" hidden="false" customHeight="true" outlineLevel="0" collapsed="false">
      <c r="A10" s="19" t="n">
        <v>3</v>
      </c>
      <c r="B10" s="20" t="s">
        <v>81</v>
      </c>
      <c r="C10" s="20" t="s">
        <v>312</v>
      </c>
      <c r="D10" s="21" t="s">
        <v>306</v>
      </c>
      <c r="E10" s="20" t="s">
        <v>84</v>
      </c>
      <c r="F10" s="13" t="n">
        <v>0.15</v>
      </c>
      <c r="G10" s="22" t="n">
        <v>1500000000</v>
      </c>
      <c r="H10" s="22" t="n">
        <v>1300000000</v>
      </c>
      <c r="I10" s="23" t="n">
        <f aca="false">IF(OR(G10="",H10="",F10=""),"",IF(E10="Thấp hơn là tốt",IF(H10&lt;=0,'Thang điểm'!$B$4,G10/H10),IF(G10&lt;=0,"",H10/G10)))</f>
        <v>0.866666666666667</v>
      </c>
      <c r="J10" s="23" t="n">
        <f aca="false">IF(I10="","",IF(I10&lt;'Thang điểm'!$B$5,0,MIN(I10,'Thang điểm'!$B$4)))</f>
        <v>0.866666666666667</v>
      </c>
      <c r="K10" s="23" t="n">
        <f aca="false">IF(J10="","",J10*F10)</f>
        <v>0.13</v>
      </c>
      <c r="L10" s="20" t="s">
        <v>313</v>
      </c>
      <c r="M10" s="20" t="s">
        <v>314</v>
      </c>
      <c r="N10" s="20" t="s">
        <v>100</v>
      </c>
    </row>
    <row r="11" customFormat="false" ht="39.75" hidden="false" customHeight="true" outlineLevel="0" collapsed="false">
      <c r="A11" s="19" t="n">
        <v>4</v>
      </c>
      <c r="B11" s="20" t="s">
        <v>277</v>
      </c>
      <c r="C11" s="20" t="s">
        <v>315</v>
      </c>
      <c r="D11" s="21" t="s">
        <v>282</v>
      </c>
      <c r="E11" s="20" t="s">
        <v>148</v>
      </c>
      <c r="F11" s="13" t="n">
        <v>0.1</v>
      </c>
      <c r="G11" s="24" t="n">
        <v>0.08</v>
      </c>
      <c r="H11" s="24" t="n">
        <v>0.09</v>
      </c>
      <c r="I11" s="23" t="n">
        <f aca="false">IF(OR(G11="",H11="",F11=""),"",IF(E11="Thấp hơn là tốt",IF(H11&lt;=0,'Thang điểm'!$B$4,G11/H11),IF(G11&lt;=0,"",H11/G11)))</f>
        <v>0.888888888888889</v>
      </c>
      <c r="J11" s="23" t="n">
        <f aca="false">IF(I11="","",IF(I11&lt;'Thang điểm'!$B$5,0,MIN(I11,'Thang điểm'!$B$4)))</f>
        <v>0.888888888888889</v>
      </c>
      <c r="K11" s="23" t="n">
        <f aca="false">IF(J11="","",J11*F11)</f>
        <v>0.0888888888888889</v>
      </c>
      <c r="L11" s="20" t="s">
        <v>177</v>
      </c>
      <c r="M11" s="20" t="s">
        <v>178</v>
      </c>
      <c r="N11" s="20" t="s">
        <v>316</v>
      </c>
    </row>
    <row r="12" customFormat="false" ht="39.75" hidden="false" customHeight="true" outlineLevel="0" collapsed="false">
      <c r="A12" s="19" t="n">
        <v>5</v>
      </c>
      <c r="B12" s="20" t="s">
        <v>277</v>
      </c>
      <c r="C12" s="20" t="s">
        <v>317</v>
      </c>
      <c r="D12" s="21" t="s">
        <v>318</v>
      </c>
      <c r="E12" s="20" t="s">
        <v>148</v>
      </c>
      <c r="F12" s="13" t="n">
        <v>0.1</v>
      </c>
      <c r="G12" s="22" t="n">
        <v>45</v>
      </c>
      <c r="H12" s="22" t="n">
        <v>41</v>
      </c>
      <c r="I12" s="23" t="n">
        <f aca="false">IF(OR(G12="",H12="",F12=""),"",IF(E12="Thấp hơn là tốt",IF(H12&lt;=0,'Thang điểm'!$B$4,G12/H12),IF(G12&lt;=0,"",H12/G12)))</f>
        <v>1.09756097560976</v>
      </c>
      <c r="J12" s="23" t="n">
        <f aca="false">IF(I12="","",IF(I12&lt;'Thang điểm'!$B$5,0,MIN(I12,'Thang điểm'!$B$4)))</f>
        <v>1.09756097560976</v>
      </c>
      <c r="K12" s="23" t="n">
        <f aca="false">IF(J12="","",J12*F12)</f>
        <v>0.109756097560976</v>
      </c>
      <c r="L12" s="20" t="s">
        <v>149</v>
      </c>
      <c r="M12" s="20" t="s">
        <v>150</v>
      </c>
      <c r="N12" s="20" t="s">
        <v>100</v>
      </c>
    </row>
    <row r="13" customFormat="false" ht="39.75" hidden="false" customHeight="true" outlineLevel="0" collapsed="false">
      <c r="A13" s="19" t="n">
        <v>6</v>
      </c>
      <c r="B13" s="20" t="s">
        <v>211</v>
      </c>
      <c r="C13" s="20" t="s">
        <v>319</v>
      </c>
      <c r="D13" s="21" t="s">
        <v>282</v>
      </c>
      <c r="E13" s="20" t="s">
        <v>84</v>
      </c>
      <c r="F13" s="13" t="n">
        <v>0.1</v>
      </c>
      <c r="G13" s="24" t="n">
        <v>0.95</v>
      </c>
      <c r="H13" s="24" t="n">
        <v>0.92</v>
      </c>
      <c r="I13" s="23" t="n">
        <f aca="false">IF(OR(G13="",H13="",F13=""),"",IF(E13="Thấp hơn là tốt",IF(H13&lt;=0,'Thang điểm'!$B$4,G13/H13),IF(G13&lt;=0,"",H13/G13)))</f>
        <v>0.968421052631579</v>
      </c>
      <c r="J13" s="23" t="n">
        <f aca="false">IF(I13="","",IF(I13&lt;'Thang điểm'!$B$5,0,MIN(I13,'Thang điểm'!$B$4)))</f>
        <v>0.968421052631579</v>
      </c>
      <c r="K13" s="23" t="n">
        <f aca="false">IF(J13="","",J13*F13)</f>
        <v>0.0968421052631579</v>
      </c>
      <c r="L13" s="20" t="s">
        <v>320</v>
      </c>
      <c r="M13" s="20" t="s">
        <v>321</v>
      </c>
      <c r="N13" s="20" t="s">
        <v>322</v>
      </c>
    </row>
    <row r="14" customFormat="false" ht="39.75" hidden="false" customHeight="true" outlineLevel="0" collapsed="false">
      <c r="A14" s="19" t="n">
        <v>7</v>
      </c>
      <c r="B14" s="20"/>
      <c r="C14" s="20"/>
      <c r="D14" s="21"/>
      <c r="E14" s="20"/>
      <c r="F14" s="13"/>
      <c r="G14" s="25"/>
      <c r="H14" s="25"/>
      <c r="I14" s="23" t="str">
        <f aca="false">IF(OR(G14="",H14="",F14=""),"",IF(E14="Thấp hơn là tốt",IF(H14&lt;=0,'Thang điểm'!$B$4,G14/H14),IF(G14&lt;=0,"",H14/G14)))</f>
        <v/>
      </c>
      <c r="J14" s="23" t="str">
        <f aca="false">IF(I14="","",IF(I14&lt;'Thang điểm'!$B$5,0,MIN(I14,'Thang điểm'!$B$4)))</f>
        <v/>
      </c>
      <c r="K14" s="23" t="str">
        <f aca="false">IF(J14="","",J14*F14)</f>
        <v/>
      </c>
      <c r="L14" s="20"/>
      <c r="M14" s="20"/>
      <c r="N14" s="20"/>
    </row>
    <row r="15" customFormat="false" ht="39.75" hidden="false" customHeight="true" outlineLevel="0" collapsed="false">
      <c r="A15" s="19" t="n">
        <v>8</v>
      </c>
      <c r="B15" s="20"/>
      <c r="C15" s="20"/>
      <c r="D15" s="21"/>
      <c r="E15" s="20"/>
      <c r="F15" s="13"/>
      <c r="G15" s="25"/>
      <c r="H15" s="25"/>
      <c r="I15" s="23" t="str">
        <f aca="false">IF(OR(G15="",H15="",F15=""),"",IF(E15="Thấp hơn là tốt",IF(H15&lt;=0,'Thang điểm'!$B$4,G15/H15),IF(G15&lt;=0,"",H15/G15)))</f>
        <v/>
      </c>
      <c r="J15" s="23" t="str">
        <f aca="false">IF(I15="","",IF(I15&lt;'Thang điểm'!$B$5,0,MIN(I15,'Thang điểm'!$B$4)))</f>
        <v/>
      </c>
      <c r="K15" s="23" t="str">
        <f aca="false">IF(J15="","",J15*F15)</f>
        <v/>
      </c>
      <c r="L15" s="20"/>
      <c r="M15" s="20"/>
      <c r="N15" s="20"/>
    </row>
    <row r="16" customFormat="false" ht="39.75" hidden="false" customHeight="true" outlineLevel="0" collapsed="false">
      <c r="A16" s="19" t="n">
        <v>9</v>
      </c>
      <c r="B16" s="20"/>
      <c r="C16" s="20"/>
      <c r="D16" s="21"/>
      <c r="E16" s="20"/>
      <c r="F16" s="13"/>
      <c r="G16" s="25"/>
      <c r="H16" s="25"/>
      <c r="I16" s="23" t="str">
        <f aca="false">IF(OR(G16="",H16="",F16=""),"",IF(E16="Thấp hơn là tốt",IF(H16&lt;=0,'Thang điểm'!$B$4,G16/H16),IF(G16&lt;=0,"",H16/G16)))</f>
        <v/>
      </c>
      <c r="J16" s="23" t="str">
        <f aca="false">IF(I16="","",IF(I16&lt;'Thang điểm'!$B$5,0,MIN(I16,'Thang điểm'!$B$4)))</f>
        <v/>
      </c>
      <c r="K16" s="23" t="str">
        <f aca="false">IF(J16="","",J16*F16)</f>
        <v/>
      </c>
      <c r="L16" s="20"/>
      <c r="M16" s="20"/>
      <c r="N16" s="20"/>
    </row>
    <row r="17" customFormat="false" ht="39.75" hidden="false" customHeight="true" outlineLevel="0" collapsed="false">
      <c r="A17" s="19" t="n">
        <v>10</v>
      </c>
      <c r="B17" s="20"/>
      <c r="C17" s="20"/>
      <c r="D17" s="21"/>
      <c r="E17" s="20"/>
      <c r="F17" s="13"/>
      <c r="G17" s="25"/>
      <c r="H17" s="25"/>
      <c r="I17" s="23" t="str">
        <f aca="false">IF(OR(G17="",H17="",F17=""),"",IF(E17="Thấp hơn là tốt",IF(H17&lt;=0,'Thang điểm'!$B$4,G17/H17),IF(G17&lt;=0,"",H17/G17)))</f>
        <v/>
      </c>
      <c r="J17" s="23" t="str">
        <f aca="false">IF(I17="","",IF(I17&lt;'Thang điểm'!$B$5,0,MIN(I17,'Thang điểm'!$B$4)))</f>
        <v/>
      </c>
      <c r="K17" s="23" t="str">
        <f aca="false">IF(J17="","",J17*F17)</f>
        <v/>
      </c>
      <c r="L17" s="20"/>
      <c r="M17" s="20"/>
      <c r="N17" s="20"/>
    </row>
    <row r="19" customFormat="false" ht="15" hidden="false" customHeight="false" outlineLevel="0" collapsed="false">
      <c r="C19" s="26" t="s">
        <v>292</v>
      </c>
      <c r="F19" s="27" t="n">
        <f aca="false">SUM(F8:F17)</f>
        <v>1</v>
      </c>
    </row>
    <row r="20" customFormat="false" ht="15" hidden="false" customHeight="false" outlineLevel="0" collapsed="false">
      <c r="C20" s="26" t="s">
        <v>37</v>
      </c>
      <c r="F20" s="28" t="str">
        <f aca="false">IF(ROUND(SUM(F8:F17),4)=1,"OK: tổng trọng số bằng 100%","CẢNH BÁO: tổng trọng số bằng "&amp;TEXT(SUM(F8:F17),"0%")&amp;", cần bằng 100%")</f>
        <v>OK: tổng trọng số bằng 100%</v>
      </c>
      <c r="G20" s="28"/>
      <c r="H20" s="28"/>
      <c r="I20" s="28"/>
    </row>
    <row r="21" customFormat="false" ht="15" hidden="false" customHeight="false" outlineLevel="0" collapsed="false">
      <c r="C21" s="26" t="s">
        <v>293</v>
      </c>
      <c r="F21" s="28" t="str">
        <f aca="false">COUNT(J8:J17)&amp;" / "&amp;COUNT(F8:F17)</f>
        <v>6 / 6</v>
      </c>
      <c r="G21" s="28"/>
      <c r="H21" s="28"/>
      <c r="I21" s="28"/>
    </row>
    <row r="22" customFormat="false" ht="15" hidden="false" customHeight="false" outlineLevel="0" collapsed="false">
      <c r="C22" s="26" t="s">
        <v>294</v>
      </c>
      <c r="F22" s="29" t="n">
        <f aca="false">IF(COUNT(J8:J17)=0,"",SUM(K8:K17)/SUMPRODUCT(--ISNUMBER(J8:J17),F8:F17))</f>
        <v>0.973487091713023</v>
      </c>
    </row>
    <row r="23" customFormat="false" ht="15" hidden="false" customHeight="false" outlineLevel="0" collapsed="false">
      <c r="C23" s="26" t="s">
        <v>39</v>
      </c>
      <c r="F23" s="30" t="str">
        <f aca="false">IF(F22="","",INDEX('Thang điểm'!$B$9:$B$13,MATCH(F22,'Thang điểm'!$A$9:$A$13,1)))</f>
        <v>Đạt</v>
      </c>
    </row>
    <row r="24" customFormat="false" ht="15" hidden="false" customHeight="false" outlineLevel="0" collapsed="false">
      <c r="C24" s="26" t="s">
        <v>56</v>
      </c>
      <c r="F24" s="31" t="n">
        <f aca="false">IF(F22="","",INDEX('Thang điểm'!$C$9:$C$13,MATCH(F22,'Thang điểm'!$A$9:$A$13,1)))</f>
        <v>0.8</v>
      </c>
    </row>
    <row r="25" customFormat="false" ht="15" hidden="false" customHeight="false" outlineLevel="0" collapsed="false">
      <c r="C25" s="26" t="s">
        <v>295</v>
      </c>
      <c r="F25" s="22" t="n">
        <v>10000000</v>
      </c>
    </row>
    <row r="26" customFormat="false" ht="15" hidden="false" customHeight="false" outlineLevel="0" collapsed="false">
      <c r="C26" s="26" t="s">
        <v>296</v>
      </c>
      <c r="F26" s="32" t="n">
        <f aca="false">IF(OR(F24="",F25=""),"",F25*F24)</f>
        <v>8000000</v>
      </c>
    </row>
    <row r="28" customFormat="false" ht="15" hidden="false" customHeight="false" outlineLevel="0" collapsed="false">
      <c r="C28" s="5" t="s">
        <v>297</v>
      </c>
    </row>
    <row r="29" customFormat="false" ht="15" hidden="false" customHeight="false" outlineLevel="0" collapsed="false">
      <c r="C29" s="33" t="s">
        <v>81</v>
      </c>
      <c r="F29" s="34" t="n">
        <f aca="false">SUMIF($B$8:$B$17,C29,$F$8:$F$17)</f>
        <v>0.15</v>
      </c>
    </row>
    <row r="30" customFormat="false" ht="15" hidden="false" customHeight="false" outlineLevel="0" collapsed="false">
      <c r="C30" s="33" t="s">
        <v>277</v>
      </c>
      <c r="F30" s="34" t="n">
        <f aca="false">SUMIF($B$8:$B$17,C30,$F$8:$F$17)</f>
        <v>0.75</v>
      </c>
    </row>
    <row r="31" customFormat="false" ht="15" hidden="false" customHeight="false" outlineLevel="0" collapsed="false">
      <c r="C31" s="33" t="s">
        <v>211</v>
      </c>
      <c r="F31" s="34" t="n">
        <f aca="false">SUMIF($B$8:$B$17,C31,$F$8:$F$17)</f>
        <v>0.1</v>
      </c>
    </row>
    <row r="33" customFormat="false" ht="27.75" hidden="false" customHeight="true" outlineLevel="0" collapsed="false">
      <c r="C33" s="12" t="s">
        <v>298</v>
      </c>
      <c r="D33" s="12"/>
      <c r="E33" s="12"/>
      <c r="F33" s="12"/>
      <c r="G33" s="12"/>
      <c r="H33" s="12"/>
      <c r="I33" s="12"/>
      <c r="J33" s="12"/>
      <c r="K33" s="12"/>
    </row>
    <row r="34" customFormat="false" ht="27.75" hidden="false" customHeight="true" outlineLevel="0" collapsed="false">
      <c r="C34" s="12" t="s">
        <v>299</v>
      </c>
      <c r="D34" s="12"/>
      <c r="E34" s="12"/>
      <c r="F34" s="12"/>
      <c r="G34" s="12"/>
      <c r="H34" s="12"/>
      <c r="I34" s="12"/>
      <c r="J34" s="12"/>
      <c r="K34" s="12"/>
    </row>
    <row r="35" customFormat="false" ht="27.75" hidden="false" customHeight="true" outlineLevel="0" collapsed="false">
      <c r="C35" s="12" t="s">
        <v>300</v>
      </c>
      <c r="D35" s="12"/>
      <c r="E35" s="12"/>
      <c r="F35" s="12"/>
      <c r="G35" s="12"/>
      <c r="H35" s="12"/>
      <c r="I35" s="12"/>
      <c r="J35" s="12"/>
      <c r="K35" s="12"/>
    </row>
    <row r="36" customFormat="false" ht="27.75" hidden="false" customHeight="true" outlineLevel="0" collapsed="false">
      <c r="C36" s="12" t="s">
        <v>301</v>
      </c>
      <c r="D36" s="12"/>
      <c r="E36" s="12"/>
      <c r="F36" s="12"/>
      <c r="G36" s="12"/>
      <c r="H36" s="12"/>
      <c r="I36" s="12"/>
      <c r="J36" s="12"/>
      <c r="K36" s="12"/>
    </row>
  </sheetData>
  <mergeCells count="6">
    <mergeCell ref="F20:I20"/>
    <mergeCell ref="F21:I21"/>
    <mergeCell ref="C33:K33"/>
    <mergeCell ref="C34:K34"/>
    <mergeCell ref="C35:K35"/>
    <mergeCell ref="C36:K36"/>
  </mergeCells>
  <conditionalFormatting sqref="F20">
    <cfRule type="expression" priority="2" aboveAverage="0" equalAverage="0" bottom="0" percent="0" rank="0" text="" dxfId="3">
      <formula>LEFT($F$20,5)="CẢNH B"</formula>
    </cfRule>
    <cfRule type="expression" priority="3" aboveAverage="0" equalAverage="0" bottom="0" percent="0" rank="0" text="" dxfId="4">
      <formula>LEFT($F$20,3)="OK:"</formula>
    </cfRule>
  </conditionalFormatting>
  <dataValidations count="2">
    <dataValidation allowBlank="true" errorStyle="stop" operator="between" showDropDown="false" showErrorMessage="false" showInputMessage="false" sqref="E8:E17" type="list">
      <formula1>"Cao hơn là tốt,Thấp hơn là tốt"</formula1>
      <formula2>0</formula2>
    </dataValidation>
    <dataValidation allowBlank="true" errorStyle="stop" operator="between" showDropDown="false" showErrorMessage="false" showInputMessage="false" sqref="B8:B17" type="list">
      <formula1>"Hoạt động,Kết quả,Chất lượng"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true"/>
  </sheetPr>
  <dimension ref="A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3" min="3" style="0" width="44"/>
    <col collapsed="false" customWidth="true" hidden="false" outlineLevel="0" max="4" min="4" style="0" width="13"/>
    <col collapsed="false" customWidth="true" hidden="false" outlineLevel="0" max="5" min="5" style="0" width="16"/>
    <col collapsed="false" customWidth="true" hidden="false" outlineLevel="0" max="6" min="6" style="0" width="12"/>
    <col collapsed="false" customWidth="true" hidden="false" outlineLevel="0" max="8" min="7" style="0" width="17"/>
    <col collapsed="false" customWidth="true" hidden="false" outlineLevel="0" max="9" min="9" style="0" width="10"/>
    <col collapsed="false" customWidth="true" hidden="false" outlineLevel="0" max="10" min="10" style="0" width="11"/>
    <col collapsed="false" customWidth="true" hidden="false" outlineLevel="0" max="11" min="11" style="0" width="12"/>
    <col collapsed="false" customWidth="true" hidden="false" outlineLevel="0" max="12" min="12" style="0" width="30"/>
    <col collapsed="false" customWidth="true" hidden="false" outlineLevel="0" max="13" min="13" style="0" width="32"/>
    <col collapsed="false" customWidth="true" hidden="false" outlineLevel="0" max="14" min="14" style="0" width="26"/>
  </cols>
  <sheetData>
    <row r="1" customFormat="false" ht="19.7" hidden="false" customHeight="false" outlineLevel="0" collapsed="false">
      <c r="A1" s="1" t="s">
        <v>323</v>
      </c>
    </row>
    <row r="2" customFormat="false" ht="15" hidden="false" customHeight="false" outlineLevel="0" collapsed="false">
      <c r="A2" s="2" t="s">
        <v>324</v>
      </c>
    </row>
    <row r="3" customFormat="false" ht="15" hidden="false" customHeight="false" outlineLevel="0" collapsed="false">
      <c r="A3" s="18" t="s">
        <v>262</v>
      </c>
    </row>
    <row r="5" customFormat="false" ht="15" hidden="false" customHeight="false" outlineLevel="0" collapsed="false">
      <c r="A5" s="5" t="s">
        <v>263</v>
      </c>
      <c r="B5" s="14"/>
      <c r="D5" s="5" t="s">
        <v>35</v>
      </c>
      <c r="E5" s="14"/>
      <c r="G5" s="5" t="s">
        <v>264</v>
      </c>
      <c r="H5" s="14"/>
    </row>
    <row r="7" customFormat="false" ht="33.75" hidden="false" customHeight="true" outlineLevel="0" collapsed="false">
      <c r="A7" s="6" t="s">
        <v>265</v>
      </c>
      <c r="B7" s="6" t="s">
        <v>266</v>
      </c>
      <c r="C7" s="6" t="s">
        <v>72</v>
      </c>
      <c r="D7" s="6" t="s">
        <v>267</v>
      </c>
      <c r="E7" s="6" t="s">
        <v>74</v>
      </c>
      <c r="F7" s="6" t="s">
        <v>268</v>
      </c>
      <c r="G7" s="6" t="s">
        <v>269</v>
      </c>
      <c r="H7" s="6" t="s">
        <v>270</v>
      </c>
      <c r="I7" s="6" t="s">
        <v>271</v>
      </c>
      <c r="J7" s="6" t="s">
        <v>272</v>
      </c>
      <c r="K7" s="6" t="s">
        <v>273</v>
      </c>
      <c r="L7" s="6" t="s">
        <v>77</v>
      </c>
      <c r="M7" s="6" t="s">
        <v>78</v>
      </c>
      <c r="N7" s="6" t="s">
        <v>75</v>
      </c>
    </row>
    <row r="8" customFormat="false" ht="39.75" hidden="false" customHeight="true" outlineLevel="0" collapsed="false">
      <c r="A8" s="19" t="n">
        <v>1</v>
      </c>
      <c r="B8" s="20" t="s">
        <v>277</v>
      </c>
      <c r="C8" s="20" t="s">
        <v>325</v>
      </c>
      <c r="D8" s="21" t="s">
        <v>282</v>
      </c>
      <c r="E8" s="20" t="s">
        <v>84</v>
      </c>
      <c r="F8" s="13" t="n">
        <v>0.3</v>
      </c>
      <c r="G8" s="24" t="n">
        <v>0.9</v>
      </c>
      <c r="H8" s="24"/>
      <c r="I8" s="23" t="str">
        <f aca="false">IF(OR(G8="",H8="",F8=""),"",IF(E8="Thấp hơn là tốt",IF(H8&lt;=0,'Thang điểm'!$B$4,G8/H8),IF(G8&lt;=0,"",H8/G8)))</f>
        <v/>
      </c>
      <c r="J8" s="23" t="str">
        <f aca="false">IF(I8="","",IF(I8&lt;'Thang điểm'!$B$5,0,MIN(I8,'Thang điểm'!$B$4)))</f>
        <v/>
      </c>
      <c r="K8" s="23" t="str">
        <f aca="false">IF(J8="","",J8*F8)</f>
        <v/>
      </c>
      <c r="L8" s="20" t="s">
        <v>326</v>
      </c>
      <c r="M8" s="20" t="s">
        <v>189</v>
      </c>
      <c r="N8" s="20" t="s">
        <v>160</v>
      </c>
    </row>
    <row r="9" customFormat="false" ht="39.75" hidden="false" customHeight="true" outlineLevel="0" collapsed="false">
      <c r="A9" s="19" t="n">
        <v>2</v>
      </c>
      <c r="B9" s="20" t="s">
        <v>277</v>
      </c>
      <c r="C9" s="20" t="s">
        <v>327</v>
      </c>
      <c r="D9" s="21" t="s">
        <v>306</v>
      </c>
      <c r="E9" s="20" t="s">
        <v>84</v>
      </c>
      <c r="F9" s="13" t="n">
        <v>0.25</v>
      </c>
      <c r="G9" s="22" t="n">
        <v>200000000</v>
      </c>
      <c r="H9" s="22"/>
      <c r="I9" s="23" t="str">
        <f aca="false">IF(OR(G9="",H9="",F9=""),"",IF(E9="Thấp hơn là tốt",IF(H9&lt;=0,'Thang điểm'!$B$4,G9/H9),IF(G9&lt;=0,"",H9/G9)))</f>
        <v/>
      </c>
      <c r="J9" s="23" t="str">
        <f aca="false">IF(I9="","",IF(I9&lt;'Thang điểm'!$B$5,0,MIN(I9,'Thang điểm'!$B$4)))</f>
        <v/>
      </c>
      <c r="K9" s="23" t="str">
        <f aca="false">IF(J9="","",J9*F9)</f>
        <v/>
      </c>
      <c r="L9" s="20" t="s">
        <v>328</v>
      </c>
      <c r="M9" s="20" t="s">
        <v>329</v>
      </c>
      <c r="N9" s="20" t="s">
        <v>160</v>
      </c>
    </row>
    <row r="10" customFormat="false" ht="39.75" hidden="false" customHeight="true" outlineLevel="0" collapsed="false">
      <c r="A10" s="19" t="n">
        <v>3</v>
      </c>
      <c r="B10" s="20" t="s">
        <v>277</v>
      </c>
      <c r="C10" s="20" t="s">
        <v>330</v>
      </c>
      <c r="D10" s="21" t="s">
        <v>282</v>
      </c>
      <c r="E10" s="20" t="s">
        <v>148</v>
      </c>
      <c r="F10" s="13" t="n">
        <v>0.15</v>
      </c>
      <c r="G10" s="24" t="n">
        <v>0.03</v>
      </c>
      <c r="H10" s="24"/>
      <c r="I10" s="23" t="str">
        <f aca="false">IF(OR(G10="",H10="",F10=""),"",IF(E10="Thấp hơn là tốt",IF(H10&lt;=0,'Thang điểm'!$B$4,G10/H10),IF(G10&lt;=0,"",H10/G10)))</f>
        <v/>
      </c>
      <c r="J10" s="23" t="str">
        <f aca="false">IF(I10="","",IF(I10&lt;'Thang điểm'!$B$5,0,MIN(I10,'Thang điểm'!$B$4)))</f>
        <v/>
      </c>
      <c r="K10" s="23" t="str">
        <f aca="false">IF(J10="","",J10*F10)</f>
        <v/>
      </c>
      <c r="L10" s="20" t="s">
        <v>331</v>
      </c>
      <c r="M10" s="20" t="s">
        <v>199</v>
      </c>
      <c r="N10" s="20" t="s">
        <v>100</v>
      </c>
    </row>
    <row r="11" customFormat="false" ht="39.75" hidden="false" customHeight="true" outlineLevel="0" collapsed="false">
      <c r="A11" s="19" t="n">
        <v>4</v>
      </c>
      <c r="B11" s="20" t="s">
        <v>211</v>
      </c>
      <c r="C11" s="20" t="s">
        <v>332</v>
      </c>
      <c r="D11" s="21" t="s">
        <v>333</v>
      </c>
      <c r="E11" s="20" t="s">
        <v>84</v>
      </c>
      <c r="F11" s="13" t="n">
        <v>0.1</v>
      </c>
      <c r="G11" s="35" t="n">
        <v>4.3</v>
      </c>
      <c r="H11" s="35"/>
      <c r="I11" s="23" t="str">
        <f aca="false">IF(OR(G11="",H11="",F11=""),"",IF(E11="Thấp hơn là tốt",IF(H11&lt;=0,'Thang điểm'!$B$4,G11/H11),IF(G11&lt;=0,"",H11/G11)))</f>
        <v/>
      </c>
      <c r="J11" s="23" t="str">
        <f aca="false">IF(I11="","",IF(I11&lt;'Thang điểm'!$B$5,0,MIN(I11,'Thang điểm'!$B$4)))</f>
        <v/>
      </c>
      <c r="K11" s="23" t="str">
        <f aca="false">IF(J11="","",J11*F11)</f>
        <v/>
      </c>
      <c r="L11" s="20" t="s">
        <v>204</v>
      </c>
      <c r="M11" s="20" t="s">
        <v>334</v>
      </c>
      <c r="N11" s="20" t="s">
        <v>335</v>
      </c>
    </row>
    <row r="12" customFormat="false" ht="39.75" hidden="false" customHeight="true" outlineLevel="0" collapsed="false">
      <c r="A12" s="19" t="n">
        <v>5</v>
      </c>
      <c r="B12" s="20" t="s">
        <v>81</v>
      </c>
      <c r="C12" s="20" t="s">
        <v>336</v>
      </c>
      <c r="D12" s="21" t="s">
        <v>282</v>
      </c>
      <c r="E12" s="20" t="s">
        <v>84</v>
      </c>
      <c r="F12" s="13" t="n">
        <v>0.1</v>
      </c>
      <c r="G12" s="24" t="n">
        <v>0.9</v>
      </c>
      <c r="H12" s="24"/>
      <c r="I12" s="23" t="str">
        <f aca="false">IF(OR(G12="",H12="",F12=""),"",IF(E12="Thấp hơn là tốt",IF(H12&lt;=0,'Thang điểm'!$B$4,G12/H12),IF(G12&lt;=0,"",H12/G12)))</f>
        <v/>
      </c>
      <c r="J12" s="23" t="str">
        <f aca="false">IF(I12="","",IF(I12&lt;'Thang điểm'!$B$5,0,MIN(I12,'Thang điểm'!$B$4)))</f>
        <v/>
      </c>
      <c r="K12" s="23" t="str">
        <f aca="false">IF(J12="","",J12*F12)</f>
        <v/>
      </c>
      <c r="L12" s="20" t="s">
        <v>94</v>
      </c>
      <c r="M12" s="20" t="s">
        <v>337</v>
      </c>
      <c r="N12" s="20" t="s">
        <v>93</v>
      </c>
    </row>
    <row r="13" customFormat="false" ht="39.75" hidden="false" customHeight="true" outlineLevel="0" collapsed="false">
      <c r="A13" s="19" t="n">
        <v>6</v>
      </c>
      <c r="B13" s="20" t="s">
        <v>211</v>
      </c>
      <c r="C13" s="20" t="s">
        <v>338</v>
      </c>
      <c r="D13" s="21" t="s">
        <v>282</v>
      </c>
      <c r="E13" s="20" t="s">
        <v>148</v>
      </c>
      <c r="F13" s="13" t="n">
        <v>0.1</v>
      </c>
      <c r="G13" s="24" t="n">
        <v>0.05</v>
      </c>
      <c r="H13" s="24"/>
      <c r="I13" s="23" t="str">
        <f aca="false">IF(OR(G13="",H13="",F13=""),"",IF(E13="Thấp hơn là tốt",IF(H13&lt;=0,'Thang điểm'!$B$4,G13/H13),IF(G13&lt;=0,"",H13/G13)))</f>
        <v/>
      </c>
      <c r="J13" s="23" t="str">
        <f aca="false">IF(I13="","",IF(I13&lt;'Thang điểm'!$B$5,0,MIN(I13,'Thang điểm'!$B$4)))</f>
        <v/>
      </c>
      <c r="K13" s="23" t="str">
        <f aca="false">IF(J13="","",J13*F13)</f>
        <v/>
      </c>
      <c r="L13" s="20" t="s">
        <v>339</v>
      </c>
      <c r="M13" s="20" t="s">
        <v>199</v>
      </c>
      <c r="N13" s="20" t="s">
        <v>171</v>
      </c>
    </row>
    <row r="14" customFormat="false" ht="39.75" hidden="false" customHeight="true" outlineLevel="0" collapsed="false">
      <c r="A14" s="19" t="n">
        <v>7</v>
      </c>
      <c r="B14" s="20"/>
      <c r="C14" s="20"/>
      <c r="D14" s="21"/>
      <c r="E14" s="20"/>
      <c r="F14" s="13"/>
      <c r="G14" s="25"/>
      <c r="H14" s="25"/>
      <c r="I14" s="23" t="str">
        <f aca="false">IF(OR(G14="",H14="",F14=""),"",IF(E14="Thấp hơn là tốt",IF(H14&lt;=0,'Thang điểm'!$B$4,G14/H14),IF(G14&lt;=0,"",H14/G14)))</f>
        <v/>
      </c>
      <c r="J14" s="23" t="str">
        <f aca="false">IF(I14="","",IF(I14&lt;'Thang điểm'!$B$5,0,MIN(I14,'Thang điểm'!$B$4)))</f>
        <v/>
      </c>
      <c r="K14" s="23" t="str">
        <f aca="false">IF(J14="","",J14*F14)</f>
        <v/>
      </c>
      <c r="L14" s="20"/>
      <c r="M14" s="20"/>
      <c r="N14" s="20"/>
    </row>
    <row r="15" customFormat="false" ht="39.75" hidden="false" customHeight="true" outlineLevel="0" collapsed="false">
      <c r="A15" s="19" t="n">
        <v>8</v>
      </c>
      <c r="B15" s="20"/>
      <c r="C15" s="20"/>
      <c r="D15" s="21"/>
      <c r="E15" s="20"/>
      <c r="F15" s="13"/>
      <c r="G15" s="25"/>
      <c r="H15" s="25"/>
      <c r="I15" s="23" t="str">
        <f aca="false">IF(OR(G15="",H15="",F15=""),"",IF(E15="Thấp hơn là tốt",IF(H15&lt;=0,'Thang điểm'!$B$4,G15/H15),IF(G15&lt;=0,"",H15/G15)))</f>
        <v/>
      </c>
      <c r="J15" s="23" t="str">
        <f aca="false">IF(I15="","",IF(I15&lt;'Thang điểm'!$B$5,0,MIN(I15,'Thang điểm'!$B$4)))</f>
        <v/>
      </c>
      <c r="K15" s="23" t="str">
        <f aca="false">IF(J15="","",J15*F15)</f>
        <v/>
      </c>
      <c r="L15" s="20"/>
      <c r="M15" s="20"/>
      <c r="N15" s="20"/>
    </row>
    <row r="16" customFormat="false" ht="39.75" hidden="false" customHeight="true" outlineLevel="0" collapsed="false">
      <c r="A16" s="19" t="n">
        <v>9</v>
      </c>
      <c r="B16" s="20"/>
      <c r="C16" s="20"/>
      <c r="D16" s="21"/>
      <c r="E16" s="20"/>
      <c r="F16" s="13"/>
      <c r="G16" s="25"/>
      <c r="H16" s="25"/>
      <c r="I16" s="23" t="str">
        <f aca="false">IF(OR(G16="",H16="",F16=""),"",IF(E16="Thấp hơn là tốt",IF(H16&lt;=0,'Thang điểm'!$B$4,G16/H16),IF(G16&lt;=0,"",H16/G16)))</f>
        <v/>
      </c>
      <c r="J16" s="23" t="str">
        <f aca="false">IF(I16="","",IF(I16&lt;'Thang điểm'!$B$5,0,MIN(I16,'Thang điểm'!$B$4)))</f>
        <v/>
      </c>
      <c r="K16" s="23" t="str">
        <f aca="false">IF(J16="","",J16*F16)</f>
        <v/>
      </c>
      <c r="L16" s="20"/>
      <c r="M16" s="20"/>
      <c r="N16" s="20"/>
    </row>
    <row r="17" customFormat="false" ht="39.75" hidden="false" customHeight="true" outlineLevel="0" collapsed="false">
      <c r="A17" s="19" t="n">
        <v>10</v>
      </c>
      <c r="B17" s="20"/>
      <c r="C17" s="20"/>
      <c r="D17" s="21"/>
      <c r="E17" s="20"/>
      <c r="F17" s="13"/>
      <c r="G17" s="25"/>
      <c r="H17" s="25"/>
      <c r="I17" s="23" t="str">
        <f aca="false">IF(OR(G17="",H17="",F17=""),"",IF(E17="Thấp hơn là tốt",IF(H17&lt;=0,'Thang điểm'!$B$4,G17/H17),IF(G17&lt;=0,"",H17/G17)))</f>
        <v/>
      </c>
      <c r="J17" s="23" t="str">
        <f aca="false">IF(I17="","",IF(I17&lt;'Thang điểm'!$B$5,0,MIN(I17,'Thang điểm'!$B$4)))</f>
        <v/>
      </c>
      <c r="K17" s="23" t="str">
        <f aca="false">IF(J17="","",J17*F17)</f>
        <v/>
      </c>
      <c r="L17" s="20"/>
      <c r="M17" s="20"/>
      <c r="N17" s="20"/>
    </row>
    <row r="19" customFormat="false" ht="15" hidden="false" customHeight="false" outlineLevel="0" collapsed="false">
      <c r="C19" s="26" t="s">
        <v>292</v>
      </c>
      <c r="F19" s="27" t="n">
        <f aca="false">SUM(F8:F17)</f>
        <v>1</v>
      </c>
    </row>
    <row r="20" customFormat="false" ht="15" hidden="false" customHeight="false" outlineLevel="0" collapsed="false">
      <c r="C20" s="26" t="s">
        <v>37</v>
      </c>
      <c r="F20" s="28" t="str">
        <f aca="false">IF(ROUND(SUM(F8:F17),4)=1,"OK: tổng trọng số bằng 100%","CẢNH BÁO: tổng trọng số bằng "&amp;TEXT(SUM(F8:F17),"0%")&amp;", cần bằng 100%")</f>
        <v>OK: tổng trọng số bằng 100%</v>
      </c>
      <c r="G20" s="28"/>
      <c r="H20" s="28"/>
      <c r="I20" s="28"/>
    </row>
    <row r="21" customFormat="false" ht="15" hidden="false" customHeight="false" outlineLevel="0" collapsed="false">
      <c r="C21" s="26" t="s">
        <v>293</v>
      </c>
      <c r="F21" s="28" t="str">
        <f aca="false">COUNT(J8:J17)&amp;" / "&amp;COUNT(F8:F17)</f>
        <v>0 / 6</v>
      </c>
      <c r="G21" s="28"/>
      <c r="H21" s="28"/>
      <c r="I21" s="28"/>
    </row>
    <row r="22" customFormat="false" ht="15" hidden="false" customHeight="false" outlineLevel="0" collapsed="false">
      <c r="C22" s="26" t="s">
        <v>294</v>
      </c>
      <c r="F22" s="29" t="str">
        <f aca="false">IF(COUNT(J8:J17)=0,"",SUM(K8:K17)/SUMPRODUCT(--ISNUMBER(J8:J17),F8:F17))</f>
        <v/>
      </c>
    </row>
    <row r="23" customFormat="false" ht="15" hidden="false" customHeight="false" outlineLevel="0" collapsed="false">
      <c r="C23" s="26" t="s">
        <v>39</v>
      </c>
      <c r="F23" s="30" t="str">
        <f aca="false">IF(F22="","",INDEX('Thang điểm'!$B$9:$B$13,MATCH(F22,'Thang điểm'!$A$9:$A$13,1)))</f>
        <v/>
      </c>
    </row>
    <row r="24" customFormat="false" ht="15" hidden="false" customHeight="false" outlineLevel="0" collapsed="false">
      <c r="C24" s="26" t="s">
        <v>56</v>
      </c>
      <c r="F24" s="31" t="str">
        <f aca="false">IF(F22="","",INDEX('Thang điểm'!$C$9:$C$13,MATCH(F22,'Thang điểm'!$A$9:$A$13,1)))</f>
        <v/>
      </c>
    </row>
    <row r="25" customFormat="false" ht="15" hidden="false" customHeight="false" outlineLevel="0" collapsed="false">
      <c r="C25" s="26" t="s">
        <v>295</v>
      </c>
      <c r="F25" s="22"/>
    </row>
    <row r="26" customFormat="false" ht="15" hidden="false" customHeight="false" outlineLevel="0" collapsed="false">
      <c r="C26" s="26" t="s">
        <v>296</v>
      </c>
      <c r="F26" s="32" t="str">
        <f aca="false">IF(OR(F24="",F25=""),"",F25*F24)</f>
        <v/>
      </c>
    </row>
    <row r="28" customFormat="false" ht="15" hidden="false" customHeight="false" outlineLevel="0" collapsed="false">
      <c r="C28" s="5" t="s">
        <v>297</v>
      </c>
    </row>
    <row r="29" customFormat="false" ht="15" hidden="false" customHeight="false" outlineLevel="0" collapsed="false">
      <c r="C29" s="33" t="s">
        <v>81</v>
      </c>
      <c r="F29" s="34" t="n">
        <f aca="false">SUMIF($B$8:$B$17,C29,$F$8:$F$17)</f>
        <v>0.1</v>
      </c>
    </row>
    <row r="30" customFormat="false" ht="15" hidden="false" customHeight="false" outlineLevel="0" collapsed="false">
      <c r="C30" s="33" t="s">
        <v>277</v>
      </c>
      <c r="F30" s="34" t="n">
        <f aca="false">SUMIF($B$8:$B$17,C30,$F$8:$F$17)</f>
        <v>0.7</v>
      </c>
    </row>
    <row r="31" customFormat="false" ht="15" hidden="false" customHeight="false" outlineLevel="0" collapsed="false">
      <c r="C31" s="33" t="s">
        <v>211</v>
      </c>
      <c r="F31" s="34" t="n">
        <f aca="false">SUMIF($B$8:$B$17,C31,$F$8:$F$17)</f>
        <v>0.2</v>
      </c>
    </row>
    <row r="33" customFormat="false" ht="27.75" hidden="false" customHeight="true" outlineLevel="0" collapsed="false">
      <c r="C33" s="12" t="s">
        <v>298</v>
      </c>
      <c r="D33" s="12"/>
      <c r="E33" s="12"/>
      <c r="F33" s="12"/>
      <c r="G33" s="12"/>
      <c r="H33" s="12"/>
      <c r="I33" s="12"/>
      <c r="J33" s="12"/>
      <c r="K33" s="12"/>
    </row>
    <row r="34" customFormat="false" ht="27.75" hidden="false" customHeight="true" outlineLevel="0" collapsed="false">
      <c r="C34" s="12" t="s">
        <v>299</v>
      </c>
      <c r="D34" s="12"/>
      <c r="E34" s="12"/>
      <c r="F34" s="12"/>
      <c r="G34" s="12"/>
      <c r="H34" s="12"/>
      <c r="I34" s="12"/>
      <c r="J34" s="12"/>
      <c r="K34" s="12"/>
    </row>
    <row r="35" customFormat="false" ht="27.75" hidden="false" customHeight="true" outlineLevel="0" collapsed="false">
      <c r="C35" s="12" t="s">
        <v>300</v>
      </c>
      <c r="D35" s="12"/>
      <c r="E35" s="12"/>
      <c r="F35" s="12"/>
      <c r="G35" s="12"/>
      <c r="H35" s="12"/>
      <c r="I35" s="12"/>
      <c r="J35" s="12"/>
      <c r="K35" s="12"/>
    </row>
    <row r="36" customFormat="false" ht="27.75" hidden="false" customHeight="true" outlineLevel="0" collapsed="false">
      <c r="C36" s="12" t="s">
        <v>301</v>
      </c>
      <c r="D36" s="12"/>
      <c r="E36" s="12"/>
      <c r="F36" s="12"/>
      <c r="G36" s="12"/>
      <c r="H36" s="12"/>
      <c r="I36" s="12"/>
      <c r="J36" s="12"/>
      <c r="K36" s="12"/>
    </row>
  </sheetData>
  <mergeCells count="6">
    <mergeCell ref="F20:I20"/>
    <mergeCell ref="F21:I21"/>
    <mergeCell ref="C33:K33"/>
    <mergeCell ref="C34:K34"/>
    <mergeCell ref="C35:K35"/>
    <mergeCell ref="C36:K36"/>
  </mergeCells>
  <conditionalFormatting sqref="F20">
    <cfRule type="expression" priority="2" aboveAverage="0" equalAverage="0" bottom="0" percent="0" rank="0" text="" dxfId="3">
      <formula>LEFT($F$20,5)="CẢNH B"</formula>
    </cfRule>
    <cfRule type="expression" priority="3" aboveAverage="0" equalAverage="0" bottom="0" percent="0" rank="0" text="" dxfId="4">
      <formula>LEFT($F$20,3)="OK:"</formula>
    </cfRule>
  </conditionalFormatting>
  <dataValidations count="2">
    <dataValidation allowBlank="true" errorStyle="stop" operator="between" showDropDown="false" showErrorMessage="false" showInputMessage="false" sqref="E8:E17" type="list">
      <formula1>"Cao hơn là tốt,Thấp hơn là tốt"</formula1>
      <formula2>0</formula2>
    </dataValidation>
    <dataValidation allowBlank="true" errorStyle="stop" operator="between" showDropDown="false" showErrorMessage="false" showInputMessage="false" sqref="B8:B17" type="list">
      <formula1>"Hoạt động,Kết quả,Chất lượng"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true"/>
  </sheetPr>
  <dimension ref="A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3" min="3" style="0" width="44"/>
    <col collapsed="false" customWidth="true" hidden="false" outlineLevel="0" max="4" min="4" style="0" width="13"/>
    <col collapsed="false" customWidth="true" hidden="false" outlineLevel="0" max="5" min="5" style="0" width="16"/>
    <col collapsed="false" customWidth="true" hidden="false" outlineLevel="0" max="6" min="6" style="0" width="12"/>
    <col collapsed="false" customWidth="true" hidden="false" outlineLevel="0" max="8" min="7" style="0" width="17"/>
    <col collapsed="false" customWidth="true" hidden="false" outlineLevel="0" max="9" min="9" style="0" width="10"/>
    <col collapsed="false" customWidth="true" hidden="false" outlineLevel="0" max="10" min="10" style="0" width="11"/>
    <col collapsed="false" customWidth="true" hidden="false" outlineLevel="0" max="11" min="11" style="0" width="12"/>
    <col collapsed="false" customWidth="true" hidden="false" outlineLevel="0" max="12" min="12" style="0" width="30"/>
    <col collapsed="false" customWidth="true" hidden="false" outlineLevel="0" max="13" min="13" style="0" width="32"/>
    <col collapsed="false" customWidth="true" hidden="false" outlineLevel="0" max="14" min="14" style="0" width="26"/>
  </cols>
  <sheetData>
    <row r="1" customFormat="false" ht="19.7" hidden="false" customHeight="false" outlineLevel="0" collapsed="false">
      <c r="A1" s="1" t="s">
        <v>340</v>
      </c>
    </row>
    <row r="2" customFormat="false" ht="15" hidden="false" customHeight="false" outlineLevel="0" collapsed="false">
      <c r="A2" s="2" t="s">
        <v>341</v>
      </c>
    </row>
    <row r="3" customFormat="false" ht="15" hidden="false" customHeight="false" outlineLevel="0" collapsed="false">
      <c r="A3" s="18" t="s">
        <v>262</v>
      </c>
    </row>
    <row r="5" customFormat="false" ht="15" hidden="false" customHeight="false" outlineLevel="0" collapsed="false">
      <c r="A5" s="5" t="s">
        <v>263</v>
      </c>
      <c r="B5" s="14"/>
      <c r="D5" s="5" t="s">
        <v>35</v>
      </c>
      <c r="E5" s="14"/>
      <c r="G5" s="5" t="s">
        <v>264</v>
      </c>
      <c r="H5" s="14"/>
    </row>
    <row r="7" customFormat="false" ht="33.75" hidden="false" customHeight="true" outlineLevel="0" collapsed="false">
      <c r="A7" s="6" t="s">
        <v>265</v>
      </c>
      <c r="B7" s="6" t="s">
        <v>266</v>
      </c>
      <c r="C7" s="6" t="s">
        <v>72</v>
      </c>
      <c r="D7" s="6" t="s">
        <v>267</v>
      </c>
      <c r="E7" s="6" t="s">
        <v>74</v>
      </c>
      <c r="F7" s="6" t="s">
        <v>268</v>
      </c>
      <c r="G7" s="6" t="s">
        <v>269</v>
      </c>
      <c r="H7" s="6" t="s">
        <v>270</v>
      </c>
      <c r="I7" s="6" t="s">
        <v>271</v>
      </c>
      <c r="J7" s="6" t="s">
        <v>272</v>
      </c>
      <c r="K7" s="6" t="s">
        <v>273</v>
      </c>
      <c r="L7" s="6" t="s">
        <v>77</v>
      </c>
      <c r="M7" s="6" t="s">
        <v>78</v>
      </c>
      <c r="N7" s="6" t="s">
        <v>75</v>
      </c>
    </row>
    <row r="8" customFormat="false" ht="39.75" hidden="false" customHeight="true" outlineLevel="0" collapsed="false">
      <c r="A8" s="19" t="n">
        <v>1</v>
      </c>
      <c r="B8" s="20" t="s">
        <v>81</v>
      </c>
      <c r="C8" s="20" t="s">
        <v>342</v>
      </c>
      <c r="D8" s="21" t="s">
        <v>343</v>
      </c>
      <c r="E8" s="20" t="s">
        <v>148</v>
      </c>
      <c r="F8" s="13" t="n">
        <v>0.25</v>
      </c>
      <c r="G8" s="35" t="n">
        <v>8</v>
      </c>
      <c r="H8" s="35"/>
      <c r="I8" s="23" t="str">
        <f aca="false">IF(OR(G8="",H8="",F8=""),"",IF(E8="Thấp hơn là tốt",IF(H8&lt;=0,'Thang điểm'!$B$4,G8/H8),IF(G8&lt;=0,"",H8/G8)))</f>
        <v/>
      </c>
      <c r="J8" s="23" t="str">
        <f aca="false">IF(I8="","",IF(I8&lt;'Thang điểm'!$B$5,0,MIN(I8,'Thang điểm'!$B$4)))</f>
        <v/>
      </c>
      <c r="K8" s="23" t="str">
        <f aca="false">IF(J8="","",J8*F8)</f>
        <v/>
      </c>
      <c r="L8" s="20" t="s">
        <v>227</v>
      </c>
      <c r="M8" s="20" t="s">
        <v>228</v>
      </c>
      <c r="N8" s="20" t="s">
        <v>226</v>
      </c>
    </row>
    <row r="9" customFormat="false" ht="39.75" hidden="false" customHeight="true" outlineLevel="0" collapsed="false">
      <c r="A9" s="19" t="n">
        <v>2</v>
      </c>
      <c r="B9" s="20" t="s">
        <v>211</v>
      </c>
      <c r="C9" s="20" t="s">
        <v>344</v>
      </c>
      <c r="D9" s="21" t="s">
        <v>282</v>
      </c>
      <c r="E9" s="20" t="s">
        <v>84</v>
      </c>
      <c r="F9" s="13" t="n">
        <v>0.25</v>
      </c>
      <c r="G9" s="24" t="n">
        <v>0.95</v>
      </c>
      <c r="H9" s="24"/>
      <c r="I9" s="23" t="str">
        <f aca="false">IF(OR(G9="",H9="",F9=""),"",IF(E9="Thấp hơn là tốt",IF(H9&lt;=0,'Thang điểm'!$B$4,G9/H9),IF(G9&lt;=0,"",H9/G9)))</f>
        <v/>
      </c>
      <c r="J9" s="23" t="str">
        <f aca="false">IF(I9="","",IF(I9&lt;'Thang điểm'!$B$5,0,MIN(I9,'Thang điểm'!$B$4)))</f>
        <v/>
      </c>
      <c r="K9" s="23" t="str">
        <f aca="false">IF(J9="","",J9*F9)</f>
        <v/>
      </c>
      <c r="L9" s="20" t="s">
        <v>345</v>
      </c>
      <c r="M9" s="20" t="s">
        <v>346</v>
      </c>
      <c r="N9" s="20" t="s">
        <v>232</v>
      </c>
    </row>
    <row r="10" customFormat="false" ht="39.75" hidden="false" customHeight="true" outlineLevel="0" collapsed="false">
      <c r="A10" s="19" t="n">
        <v>3</v>
      </c>
      <c r="B10" s="20" t="s">
        <v>211</v>
      </c>
      <c r="C10" s="20" t="s">
        <v>347</v>
      </c>
      <c r="D10" s="21" t="s">
        <v>282</v>
      </c>
      <c r="E10" s="20" t="s">
        <v>84</v>
      </c>
      <c r="F10" s="13" t="n">
        <v>0.2</v>
      </c>
      <c r="G10" s="24" t="n">
        <v>0.95</v>
      </c>
      <c r="H10" s="24"/>
      <c r="I10" s="23" t="str">
        <f aca="false">IF(OR(G10="",H10="",F10=""),"",IF(E10="Thấp hơn là tốt",IF(H10&lt;=0,'Thang điểm'!$B$4,G10/H10),IF(G10&lt;=0,"",H10/G10)))</f>
        <v/>
      </c>
      <c r="J10" s="23" t="str">
        <f aca="false">IF(I10="","",IF(I10&lt;'Thang điểm'!$B$5,0,MIN(I10,'Thang điểm'!$B$4)))</f>
        <v/>
      </c>
      <c r="K10" s="23" t="str">
        <f aca="false">IF(J10="","",J10*F10)</f>
        <v/>
      </c>
      <c r="L10" s="20" t="s">
        <v>348</v>
      </c>
      <c r="M10" s="20" t="s">
        <v>349</v>
      </c>
      <c r="N10" s="20" t="s">
        <v>350</v>
      </c>
    </row>
    <row r="11" customFormat="false" ht="39.75" hidden="false" customHeight="true" outlineLevel="0" collapsed="false">
      <c r="A11" s="19" t="n">
        <v>4</v>
      </c>
      <c r="B11" s="20" t="s">
        <v>81</v>
      </c>
      <c r="C11" s="20" t="s">
        <v>351</v>
      </c>
      <c r="D11" s="21" t="s">
        <v>282</v>
      </c>
      <c r="E11" s="20" t="s">
        <v>84</v>
      </c>
      <c r="F11" s="13" t="n">
        <v>0.15</v>
      </c>
      <c r="G11" s="24" t="n">
        <v>1</v>
      </c>
      <c r="H11" s="24"/>
      <c r="I11" s="23" t="str">
        <f aca="false">IF(OR(G11="",H11="",F11=""),"",IF(E11="Thấp hơn là tốt",IF(H11&lt;=0,'Thang điểm'!$B$4,G11/H11),IF(G11&lt;=0,"",H11/G11)))</f>
        <v/>
      </c>
      <c r="J11" s="23" t="str">
        <f aca="false">IF(I11="","",IF(I11&lt;'Thang điểm'!$B$5,0,MIN(I11,'Thang điểm'!$B$4)))</f>
        <v/>
      </c>
      <c r="K11" s="23" t="str">
        <f aca="false">IF(J11="","",J11*F11)</f>
        <v/>
      </c>
      <c r="L11" s="20" t="s">
        <v>352</v>
      </c>
      <c r="M11" s="20" t="s">
        <v>353</v>
      </c>
      <c r="N11" s="20" t="s">
        <v>238</v>
      </c>
    </row>
    <row r="12" customFormat="false" ht="39.75" hidden="false" customHeight="true" outlineLevel="0" collapsed="false">
      <c r="A12" s="19" t="n">
        <v>5</v>
      </c>
      <c r="B12" s="20" t="s">
        <v>211</v>
      </c>
      <c r="C12" s="20" t="s">
        <v>354</v>
      </c>
      <c r="D12" s="21" t="s">
        <v>333</v>
      </c>
      <c r="E12" s="20" t="s">
        <v>84</v>
      </c>
      <c r="F12" s="13" t="n">
        <v>0.15</v>
      </c>
      <c r="G12" s="35" t="n">
        <v>4</v>
      </c>
      <c r="H12" s="35"/>
      <c r="I12" s="23" t="str">
        <f aca="false">IF(OR(G12="",H12="",F12=""),"",IF(E12="Thấp hơn là tốt",IF(H12&lt;=0,'Thang điểm'!$B$4,G12/H12),IF(G12&lt;=0,"",H12/G12)))</f>
        <v/>
      </c>
      <c r="J12" s="23" t="str">
        <f aca="false">IF(I12="","",IF(I12&lt;'Thang điểm'!$B$5,0,MIN(I12,'Thang điểm'!$B$4)))</f>
        <v/>
      </c>
      <c r="K12" s="23" t="str">
        <f aca="false">IF(J12="","",J12*F12)</f>
        <v/>
      </c>
      <c r="L12" s="20" t="s">
        <v>258</v>
      </c>
      <c r="M12" s="20" t="s">
        <v>259</v>
      </c>
      <c r="N12" s="20" t="s">
        <v>257</v>
      </c>
    </row>
    <row r="13" customFormat="false" ht="39.75" hidden="false" customHeight="true" outlineLevel="0" collapsed="false">
      <c r="A13" s="19" t="n">
        <v>6</v>
      </c>
      <c r="B13" s="20"/>
      <c r="C13" s="20"/>
      <c r="D13" s="21"/>
      <c r="E13" s="20"/>
      <c r="F13" s="13"/>
      <c r="G13" s="25"/>
      <c r="H13" s="25"/>
      <c r="I13" s="23" t="str">
        <f aca="false">IF(OR(G13="",H13="",F13=""),"",IF(E13="Thấp hơn là tốt",IF(H13&lt;=0,'Thang điểm'!$B$4,G13/H13),IF(G13&lt;=0,"",H13/G13)))</f>
        <v/>
      </c>
      <c r="J13" s="23" t="str">
        <f aca="false">IF(I13="","",IF(I13&lt;'Thang điểm'!$B$5,0,MIN(I13,'Thang điểm'!$B$4)))</f>
        <v/>
      </c>
      <c r="K13" s="23" t="str">
        <f aca="false">IF(J13="","",J13*F13)</f>
        <v/>
      </c>
      <c r="L13" s="20"/>
      <c r="M13" s="20"/>
      <c r="N13" s="20"/>
    </row>
    <row r="14" customFormat="false" ht="39.75" hidden="false" customHeight="true" outlineLevel="0" collapsed="false">
      <c r="A14" s="19" t="n">
        <v>7</v>
      </c>
      <c r="B14" s="20"/>
      <c r="C14" s="20"/>
      <c r="D14" s="21"/>
      <c r="E14" s="20"/>
      <c r="F14" s="13"/>
      <c r="G14" s="25"/>
      <c r="H14" s="25"/>
      <c r="I14" s="23" t="str">
        <f aca="false">IF(OR(G14="",H14="",F14=""),"",IF(E14="Thấp hơn là tốt",IF(H14&lt;=0,'Thang điểm'!$B$4,G14/H14),IF(G14&lt;=0,"",H14/G14)))</f>
        <v/>
      </c>
      <c r="J14" s="23" t="str">
        <f aca="false">IF(I14="","",IF(I14&lt;'Thang điểm'!$B$5,0,MIN(I14,'Thang điểm'!$B$4)))</f>
        <v/>
      </c>
      <c r="K14" s="23" t="str">
        <f aca="false">IF(J14="","",J14*F14)</f>
        <v/>
      </c>
      <c r="L14" s="20"/>
      <c r="M14" s="20"/>
      <c r="N14" s="20"/>
    </row>
    <row r="15" customFormat="false" ht="39.75" hidden="false" customHeight="true" outlineLevel="0" collapsed="false">
      <c r="A15" s="19" t="n">
        <v>8</v>
      </c>
      <c r="B15" s="20"/>
      <c r="C15" s="20"/>
      <c r="D15" s="21"/>
      <c r="E15" s="20"/>
      <c r="F15" s="13"/>
      <c r="G15" s="25"/>
      <c r="H15" s="25"/>
      <c r="I15" s="23" t="str">
        <f aca="false">IF(OR(G15="",H15="",F15=""),"",IF(E15="Thấp hơn là tốt",IF(H15&lt;=0,'Thang điểm'!$B$4,G15/H15),IF(G15&lt;=0,"",H15/G15)))</f>
        <v/>
      </c>
      <c r="J15" s="23" t="str">
        <f aca="false">IF(I15="","",IF(I15&lt;'Thang điểm'!$B$5,0,MIN(I15,'Thang điểm'!$B$4)))</f>
        <v/>
      </c>
      <c r="K15" s="23" t="str">
        <f aca="false">IF(J15="","",J15*F15)</f>
        <v/>
      </c>
      <c r="L15" s="20"/>
      <c r="M15" s="20"/>
      <c r="N15" s="20"/>
    </row>
    <row r="16" customFormat="false" ht="39.75" hidden="false" customHeight="true" outlineLevel="0" collapsed="false">
      <c r="A16" s="19" t="n">
        <v>9</v>
      </c>
      <c r="B16" s="20"/>
      <c r="C16" s="20"/>
      <c r="D16" s="21"/>
      <c r="E16" s="20"/>
      <c r="F16" s="13"/>
      <c r="G16" s="25"/>
      <c r="H16" s="25"/>
      <c r="I16" s="23" t="str">
        <f aca="false">IF(OR(G16="",H16="",F16=""),"",IF(E16="Thấp hơn là tốt",IF(H16&lt;=0,'Thang điểm'!$B$4,G16/H16),IF(G16&lt;=0,"",H16/G16)))</f>
        <v/>
      </c>
      <c r="J16" s="23" t="str">
        <f aca="false">IF(I16="","",IF(I16&lt;'Thang điểm'!$B$5,0,MIN(I16,'Thang điểm'!$B$4)))</f>
        <v/>
      </c>
      <c r="K16" s="23" t="str">
        <f aca="false">IF(J16="","",J16*F16)</f>
        <v/>
      </c>
      <c r="L16" s="20"/>
      <c r="M16" s="20"/>
      <c r="N16" s="20"/>
    </row>
    <row r="17" customFormat="false" ht="39.75" hidden="false" customHeight="true" outlineLevel="0" collapsed="false">
      <c r="A17" s="19" t="n">
        <v>10</v>
      </c>
      <c r="B17" s="20"/>
      <c r="C17" s="20"/>
      <c r="D17" s="21"/>
      <c r="E17" s="20"/>
      <c r="F17" s="13"/>
      <c r="G17" s="25"/>
      <c r="H17" s="25"/>
      <c r="I17" s="23" t="str">
        <f aca="false">IF(OR(G17="",H17="",F17=""),"",IF(E17="Thấp hơn là tốt",IF(H17&lt;=0,'Thang điểm'!$B$4,G17/H17),IF(G17&lt;=0,"",H17/G17)))</f>
        <v/>
      </c>
      <c r="J17" s="23" t="str">
        <f aca="false">IF(I17="","",IF(I17&lt;'Thang điểm'!$B$5,0,MIN(I17,'Thang điểm'!$B$4)))</f>
        <v/>
      </c>
      <c r="K17" s="23" t="str">
        <f aca="false">IF(J17="","",J17*F17)</f>
        <v/>
      </c>
      <c r="L17" s="20"/>
      <c r="M17" s="20"/>
      <c r="N17" s="20"/>
    </row>
    <row r="19" customFormat="false" ht="15" hidden="false" customHeight="false" outlineLevel="0" collapsed="false">
      <c r="C19" s="26" t="s">
        <v>292</v>
      </c>
      <c r="F19" s="27" t="n">
        <f aca="false">SUM(F8:F17)</f>
        <v>1</v>
      </c>
    </row>
    <row r="20" customFormat="false" ht="15" hidden="false" customHeight="false" outlineLevel="0" collapsed="false">
      <c r="C20" s="26" t="s">
        <v>37</v>
      </c>
      <c r="F20" s="28" t="str">
        <f aca="false">IF(ROUND(SUM(F8:F17),4)=1,"OK: tổng trọng số bằng 100%","CẢNH BÁO: tổng trọng số bằng "&amp;TEXT(SUM(F8:F17),"0%")&amp;", cần bằng 100%")</f>
        <v>OK: tổng trọng số bằng 100%</v>
      </c>
      <c r="G20" s="28"/>
      <c r="H20" s="28"/>
      <c r="I20" s="28"/>
    </row>
    <row r="21" customFormat="false" ht="15" hidden="false" customHeight="false" outlineLevel="0" collapsed="false">
      <c r="C21" s="26" t="s">
        <v>293</v>
      </c>
      <c r="F21" s="28" t="str">
        <f aca="false">COUNT(J8:J17)&amp;" / "&amp;COUNT(F8:F17)</f>
        <v>0 / 5</v>
      </c>
      <c r="G21" s="28"/>
      <c r="H21" s="28"/>
      <c r="I21" s="28"/>
    </row>
    <row r="22" customFormat="false" ht="15" hidden="false" customHeight="false" outlineLevel="0" collapsed="false">
      <c r="C22" s="26" t="s">
        <v>294</v>
      </c>
      <c r="F22" s="29" t="str">
        <f aca="false">IF(COUNT(J8:J17)=0,"",SUM(K8:K17)/SUMPRODUCT(--ISNUMBER(J8:J17),F8:F17))</f>
        <v/>
      </c>
    </row>
    <row r="23" customFormat="false" ht="15" hidden="false" customHeight="false" outlineLevel="0" collapsed="false">
      <c r="C23" s="26" t="s">
        <v>39</v>
      </c>
      <c r="F23" s="30" t="str">
        <f aca="false">IF(F22="","",INDEX('Thang điểm'!$B$9:$B$13,MATCH(F22,'Thang điểm'!$A$9:$A$13,1)))</f>
        <v/>
      </c>
    </row>
    <row r="24" customFormat="false" ht="15" hidden="false" customHeight="false" outlineLevel="0" collapsed="false">
      <c r="C24" s="26" t="s">
        <v>56</v>
      </c>
      <c r="F24" s="31" t="str">
        <f aca="false">IF(F22="","",INDEX('Thang điểm'!$C$9:$C$13,MATCH(F22,'Thang điểm'!$A$9:$A$13,1)))</f>
        <v/>
      </c>
    </row>
    <row r="25" customFormat="false" ht="15" hidden="false" customHeight="false" outlineLevel="0" collapsed="false">
      <c r="C25" s="26" t="s">
        <v>295</v>
      </c>
      <c r="F25" s="22"/>
    </row>
    <row r="26" customFormat="false" ht="15" hidden="false" customHeight="false" outlineLevel="0" collapsed="false">
      <c r="C26" s="26" t="s">
        <v>296</v>
      </c>
      <c r="F26" s="32" t="str">
        <f aca="false">IF(OR(F24="",F25=""),"",F25*F24)</f>
        <v/>
      </c>
    </row>
    <row r="28" customFormat="false" ht="15" hidden="false" customHeight="false" outlineLevel="0" collapsed="false">
      <c r="C28" s="5" t="s">
        <v>297</v>
      </c>
    </row>
    <row r="29" customFormat="false" ht="15" hidden="false" customHeight="false" outlineLevel="0" collapsed="false">
      <c r="C29" s="33" t="s">
        <v>81</v>
      </c>
      <c r="F29" s="34" t="n">
        <f aca="false">SUMIF($B$8:$B$17,C29,$F$8:$F$17)</f>
        <v>0.4</v>
      </c>
    </row>
    <row r="30" customFormat="false" ht="15" hidden="false" customHeight="false" outlineLevel="0" collapsed="false">
      <c r="C30" s="33" t="s">
        <v>277</v>
      </c>
      <c r="F30" s="34" t="n">
        <f aca="false">SUMIF($B$8:$B$17,C30,$F$8:$F$17)</f>
        <v>0</v>
      </c>
    </row>
    <row r="31" customFormat="false" ht="15" hidden="false" customHeight="false" outlineLevel="0" collapsed="false">
      <c r="C31" s="33" t="s">
        <v>211</v>
      </c>
      <c r="F31" s="34" t="n">
        <f aca="false">SUMIF($B$8:$B$17,C31,$F$8:$F$17)</f>
        <v>0.6</v>
      </c>
    </row>
    <row r="33" customFormat="false" ht="27.75" hidden="false" customHeight="true" outlineLevel="0" collapsed="false">
      <c r="C33" s="12" t="s">
        <v>298</v>
      </c>
      <c r="D33" s="12"/>
      <c r="E33" s="12"/>
      <c r="F33" s="12"/>
      <c r="G33" s="12"/>
      <c r="H33" s="12"/>
      <c r="I33" s="12"/>
      <c r="J33" s="12"/>
      <c r="K33" s="12"/>
    </row>
    <row r="34" customFormat="false" ht="27.75" hidden="false" customHeight="true" outlineLevel="0" collapsed="false">
      <c r="C34" s="12" t="s">
        <v>299</v>
      </c>
      <c r="D34" s="12"/>
      <c r="E34" s="12"/>
      <c r="F34" s="12"/>
      <c r="G34" s="12"/>
      <c r="H34" s="12"/>
      <c r="I34" s="12"/>
      <c r="J34" s="12"/>
      <c r="K34" s="12"/>
    </row>
    <row r="35" customFormat="false" ht="27.75" hidden="false" customHeight="true" outlineLevel="0" collapsed="false">
      <c r="C35" s="12" t="s">
        <v>300</v>
      </c>
      <c r="D35" s="12"/>
      <c r="E35" s="12"/>
      <c r="F35" s="12"/>
      <c r="G35" s="12"/>
      <c r="H35" s="12"/>
      <c r="I35" s="12"/>
      <c r="J35" s="12"/>
      <c r="K35" s="12"/>
    </row>
    <row r="36" customFormat="false" ht="27.75" hidden="false" customHeight="true" outlineLevel="0" collapsed="false">
      <c r="C36" s="12" t="s">
        <v>301</v>
      </c>
      <c r="D36" s="12"/>
      <c r="E36" s="12"/>
      <c r="F36" s="12"/>
      <c r="G36" s="12"/>
      <c r="H36" s="12"/>
      <c r="I36" s="12"/>
      <c r="J36" s="12"/>
      <c r="K36" s="12"/>
    </row>
  </sheetData>
  <mergeCells count="6">
    <mergeCell ref="F20:I20"/>
    <mergeCell ref="F21:I21"/>
    <mergeCell ref="C33:K33"/>
    <mergeCell ref="C34:K34"/>
    <mergeCell ref="C35:K35"/>
    <mergeCell ref="C36:K36"/>
  </mergeCells>
  <conditionalFormatting sqref="F20">
    <cfRule type="expression" priority="2" aboveAverage="0" equalAverage="0" bottom="0" percent="0" rank="0" text="" dxfId="3">
      <formula>LEFT($F$20,5)="CẢNH B"</formula>
    </cfRule>
    <cfRule type="expression" priority="3" aboveAverage="0" equalAverage="0" bottom="0" percent="0" rank="0" text="" dxfId="4">
      <formula>LEFT($F$20,3)="OK:"</formula>
    </cfRule>
  </conditionalFormatting>
  <dataValidations count="2">
    <dataValidation allowBlank="true" errorStyle="stop" operator="between" showDropDown="false" showErrorMessage="false" showInputMessage="false" sqref="E8:E17" type="list">
      <formula1>"Cao hơn là tốt,Thấp hơn là tốt"</formula1>
      <formula2>0</formula2>
    </dataValidation>
    <dataValidation allowBlank="true" errorStyle="stop" operator="between" showDropDown="false" showErrorMessage="false" showInputMessage="false" sqref="B8:B17" type="list">
      <formula1>"Hoạt động,Kết quả,Chất lượng"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true"/>
  </sheetPr>
  <dimension ref="A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3" min="3" style="0" width="44"/>
    <col collapsed="false" customWidth="true" hidden="false" outlineLevel="0" max="4" min="4" style="0" width="13"/>
    <col collapsed="false" customWidth="true" hidden="false" outlineLevel="0" max="5" min="5" style="0" width="16"/>
    <col collapsed="false" customWidth="true" hidden="false" outlineLevel="0" max="6" min="6" style="0" width="12"/>
    <col collapsed="false" customWidth="true" hidden="false" outlineLevel="0" max="8" min="7" style="0" width="17"/>
    <col collapsed="false" customWidth="true" hidden="false" outlineLevel="0" max="9" min="9" style="0" width="10"/>
    <col collapsed="false" customWidth="true" hidden="false" outlineLevel="0" max="10" min="10" style="0" width="11"/>
    <col collapsed="false" customWidth="true" hidden="false" outlineLevel="0" max="11" min="11" style="0" width="12"/>
    <col collapsed="false" customWidth="true" hidden="false" outlineLevel="0" max="12" min="12" style="0" width="30"/>
    <col collapsed="false" customWidth="true" hidden="false" outlineLevel="0" max="13" min="13" style="0" width="32"/>
    <col collapsed="false" customWidth="true" hidden="false" outlineLevel="0" max="14" min="14" style="0" width="26"/>
  </cols>
  <sheetData>
    <row r="1" customFormat="false" ht="19.7" hidden="false" customHeight="false" outlineLevel="0" collapsed="false">
      <c r="A1" s="1" t="s">
        <v>355</v>
      </c>
    </row>
    <row r="2" customFormat="false" ht="15" hidden="false" customHeight="false" outlineLevel="0" collapsed="false">
      <c r="A2" s="2" t="s">
        <v>356</v>
      </c>
    </row>
    <row r="3" customFormat="false" ht="15" hidden="false" customHeight="false" outlineLevel="0" collapsed="false">
      <c r="A3" s="18" t="s">
        <v>262</v>
      </c>
    </row>
    <row r="5" customFormat="false" ht="15" hidden="false" customHeight="false" outlineLevel="0" collapsed="false">
      <c r="A5" s="5" t="s">
        <v>263</v>
      </c>
      <c r="B5" s="14"/>
      <c r="D5" s="5" t="s">
        <v>35</v>
      </c>
      <c r="E5" s="14"/>
      <c r="G5" s="5" t="s">
        <v>264</v>
      </c>
      <c r="H5" s="14"/>
    </row>
    <row r="7" customFormat="false" ht="33.75" hidden="false" customHeight="true" outlineLevel="0" collapsed="false">
      <c r="A7" s="6" t="s">
        <v>265</v>
      </c>
      <c r="B7" s="6" t="s">
        <v>266</v>
      </c>
      <c r="C7" s="6" t="s">
        <v>72</v>
      </c>
      <c r="D7" s="6" t="s">
        <v>267</v>
      </c>
      <c r="E7" s="6" t="s">
        <v>74</v>
      </c>
      <c r="F7" s="6" t="s">
        <v>268</v>
      </c>
      <c r="G7" s="6" t="s">
        <v>269</v>
      </c>
      <c r="H7" s="6" t="s">
        <v>270</v>
      </c>
      <c r="I7" s="6" t="s">
        <v>271</v>
      </c>
      <c r="J7" s="6" t="s">
        <v>272</v>
      </c>
      <c r="K7" s="6" t="s">
        <v>273</v>
      </c>
      <c r="L7" s="6" t="s">
        <v>77</v>
      </c>
      <c r="M7" s="6" t="s">
        <v>78</v>
      </c>
      <c r="N7" s="6" t="s">
        <v>75</v>
      </c>
    </row>
    <row r="8" customFormat="false" ht="39.75" hidden="false" customHeight="true" outlineLevel="0" collapsed="false">
      <c r="A8" s="19" t="n">
        <v>1</v>
      </c>
      <c r="B8" s="20" t="s">
        <v>277</v>
      </c>
      <c r="C8" s="20" t="s">
        <v>357</v>
      </c>
      <c r="D8" s="21" t="s">
        <v>306</v>
      </c>
      <c r="E8" s="20" t="s">
        <v>84</v>
      </c>
      <c r="F8" s="13" t="n">
        <v>0.35</v>
      </c>
      <c r="G8" s="22" t="n">
        <v>3000000000</v>
      </c>
      <c r="H8" s="22"/>
      <c r="I8" s="23" t="str">
        <f aca="false">IF(OR(G8="",H8="",F8=""),"",IF(E8="Thấp hơn là tốt",IF(H8&lt;=0,'Thang điểm'!$B$4,G8/H8),IF(G8&lt;=0,"",H8/G8)))</f>
        <v/>
      </c>
      <c r="J8" s="23" t="str">
        <f aca="false">IF(I8="","",IF(I8&lt;'Thang điểm'!$B$5,0,MIN(I8,'Thang điểm'!$B$4)))</f>
        <v/>
      </c>
      <c r="K8" s="23" t="str">
        <f aca="false">IF(J8="","",J8*F8)</f>
        <v/>
      </c>
      <c r="L8" s="20" t="s">
        <v>358</v>
      </c>
      <c r="M8" s="20" t="s">
        <v>359</v>
      </c>
      <c r="N8" s="20" t="s">
        <v>160</v>
      </c>
    </row>
    <row r="9" customFormat="false" ht="39.75" hidden="false" customHeight="true" outlineLevel="0" collapsed="false">
      <c r="A9" s="19" t="n">
        <v>2</v>
      </c>
      <c r="B9" s="20" t="s">
        <v>277</v>
      </c>
      <c r="C9" s="20" t="s">
        <v>360</v>
      </c>
      <c r="D9" s="21" t="s">
        <v>282</v>
      </c>
      <c r="E9" s="20" t="s">
        <v>84</v>
      </c>
      <c r="F9" s="13" t="n">
        <v>0.15</v>
      </c>
      <c r="G9" s="24" t="n">
        <v>0.6</v>
      </c>
      <c r="H9" s="24"/>
      <c r="I9" s="23" t="str">
        <f aca="false">IF(OR(G9="",H9="",F9=""),"",IF(E9="Thấp hơn là tốt",IF(H9&lt;=0,'Thang điểm'!$B$4,G9/H9),IF(G9&lt;=0,"",H9/G9)))</f>
        <v/>
      </c>
      <c r="J9" s="23" t="str">
        <f aca="false">IF(I9="","",IF(I9&lt;'Thang điểm'!$B$5,0,MIN(I9,'Thang điểm'!$B$4)))</f>
        <v/>
      </c>
      <c r="K9" s="23" t="str">
        <f aca="false">IF(J9="","",J9*F9)</f>
        <v/>
      </c>
      <c r="L9" s="20" t="s">
        <v>361</v>
      </c>
      <c r="M9" s="20" t="s">
        <v>246</v>
      </c>
      <c r="N9" s="20" t="s">
        <v>100</v>
      </c>
    </row>
    <row r="10" customFormat="false" ht="39.75" hidden="false" customHeight="true" outlineLevel="0" collapsed="false">
      <c r="A10" s="19" t="n">
        <v>3</v>
      </c>
      <c r="B10" s="20" t="s">
        <v>81</v>
      </c>
      <c r="C10" s="20" t="s">
        <v>362</v>
      </c>
      <c r="D10" s="21" t="s">
        <v>363</v>
      </c>
      <c r="E10" s="20" t="s">
        <v>84</v>
      </c>
      <c r="F10" s="13" t="n">
        <v>0.15</v>
      </c>
      <c r="G10" s="35" t="n">
        <v>4</v>
      </c>
      <c r="H10" s="35"/>
      <c r="I10" s="23" t="str">
        <f aca="false">IF(OR(G10="",H10="",F10=""),"",IF(E10="Thấp hơn là tốt",IF(H10&lt;=0,'Thang điểm'!$B$4,G10/H10),IF(G10&lt;=0,"",H10/G10)))</f>
        <v/>
      </c>
      <c r="J10" s="23" t="str">
        <f aca="false">IF(I10="","",IF(I10&lt;'Thang điểm'!$B$5,0,MIN(I10,'Thang điểm'!$B$4)))</f>
        <v/>
      </c>
      <c r="K10" s="23" t="str">
        <f aca="false">IF(J10="","",J10*F10)</f>
        <v/>
      </c>
      <c r="L10" s="20" t="s">
        <v>134</v>
      </c>
      <c r="M10" s="20" t="s">
        <v>364</v>
      </c>
      <c r="N10" s="20" t="s">
        <v>100</v>
      </c>
    </row>
    <row r="11" customFormat="false" ht="39.75" hidden="false" customHeight="true" outlineLevel="0" collapsed="false">
      <c r="A11" s="19" t="n">
        <v>4</v>
      </c>
      <c r="B11" s="20" t="s">
        <v>211</v>
      </c>
      <c r="C11" s="20" t="s">
        <v>365</v>
      </c>
      <c r="D11" s="21" t="s">
        <v>282</v>
      </c>
      <c r="E11" s="20" t="s">
        <v>148</v>
      </c>
      <c r="F11" s="13" t="n">
        <v>0.15</v>
      </c>
      <c r="G11" s="24" t="n">
        <v>0.1</v>
      </c>
      <c r="H11" s="24"/>
      <c r="I11" s="23" t="str">
        <f aca="false">IF(OR(G11="",H11="",F11=""),"",IF(E11="Thấp hơn là tốt",IF(H11&lt;=0,'Thang điểm'!$B$4,G11/H11),IF(G11&lt;=0,"",H11/G11)))</f>
        <v/>
      </c>
      <c r="J11" s="23" t="str">
        <f aca="false">IF(I11="","",IF(I11&lt;'Thang điểm'!$B$5,0,MIN(I11,'Thang điểm'!$B$4)))</f>
        <v/>
      </c>
      <c r="K11" s="23" t="str">
        <f aca="false">IF(J11="","",J11*F11)</f>
        <v/>
      </c>
      <c r="L11" s="20" t="s">
        <v>221</v>
      </c>
      <c r="M11" s="20" t="s">
        <v>366</v>
      </c>
      <c r="N11" s="20" t="s">
        <v>160</v>
      </c>
    </row>
    <row r="12" customFormat="false" ht="39.75" hidden="false" customHeight="true" outlineLevel="0" collapsed="false">
      <c r="A12" s="19" t="n">
        <v>5</v>
      </c>
      <c r="B12" s="20" t="s">
        <v>81</v>
      </c>
      <c r="C12" s="20" t="s">
        <v>367</v>
      </c>
      <c r="D12" s="21" t="s">
        <v>282</v>
      </c>
      <c r="E12" s="20" t="s">
        <v>84</v>
      </c>
      <c r="F12" s="13" t="n">
        <v>0.1</v>
      </c>
      <c r="G12" s="24" t="n">
        <v>0.9</v>
      </c>
      <c r="H12" s="24"/>
      <c r="I12" s="23" t="str">
        <f aca="false">IF(OR(G12="",H12="",F12=""),"",IF(E12="Thấp hơn là tốt",IF(H12&lt;=0,'Thang điểm'!$B$4,G12/H12),IF(G12&lt;=0,"",H12/G12)))</f>
        <v/>
      </c>
      <c r="J12" s="23" t="str">
        <f aca="false">IF(I12="","",IF(I12&lt;'Thang điểm'!$B$5,0,MIN(I12,'Thang điểm'!$B$4)))</f>
        <v/>
      </c>
      <c r="K12" s="23" t="str">
        <f aca="false">IF(J12="","",J12*F12)</f>
        <v/>
      </c>
      <c r="L12" s="20" t="s">
        <v>113</v>
      </c>
      <c r="M12" s="20" t="s">
        <v>114</v>
      </c>
      <c r="N12" s="20" t="s">
        <v>111</v>
      </c>
    </row>
    <row r="13" customFormat="false" ht="39.75" hidden="false" customHeight="true" outlineLevel="0" collapsed="false">
      <c r="A13" s="19" t="n">
        <v>6</v>
      </c>
      <c r="B13" s="20" t="s">
        <v>211</v>
      </c>
      <c r="C13" s="20" t="s">
        <v>368</v>
      </c>
      <c r="D13" s="21" t="s">
        <v>282</v>
      </c>
      <c r="E13" s="20" t="s">
        <v>148</v>
      </c>
      <c r="F13" s="13" t="n">
        <v>0.1</v>
      </c>
      <c r="G13" s="24" t="n">
        <v>0.1</v>
      </c>
      <c r="H13" s="24"/>
      <c r="I13" s="23" t="str">
        <f aca="false">IF(OR(G13="",H13="",F13=""),"",IF(E13="Thấp hơn là tốt",IF(H13&lt;=0,'Thang điểm'!$B$4,G13/H13),IF(G13&lt;=0,"",H13/G13)))</f>
        <v/>
      </c>
      <c r="J13" s="23" t="str">
        <f aca="false">IF(I13="","",IF(I13&lt;'Thang điểm'!$B$5,0,MIN(I13,'Thang điểm'!$B$4)))</f>
        <v/>
      </c>
      <c r="K13" s="23" t="str">
        <f aca="false">IF(J13="","",J13*F13)</f>
        <v/>
      </c>
      <c r="L13" s="20" t="s">
        <v>369</v>
      </c>
      <c r="M13" s="20" t="s">
        <v>253</v>
      </c>
      <c r="N13" s="20" t="s">
        <v>250</v>
      </c>
    </row>
    <row r="14" customFormat="false" ht="39.75" hidden="false" customHeight="true" outlineLevel="0" collapsed="false">
      <c r="A14" s="19" t="n">
        <v>7</v>
      </c>
      <c r="B14" s="20"/>
      <c r="C14" s="20"/>
      <c r="D14" s="21"/>
      <c r="E14" s="20"/>
      <c r="F14" s="13"/>
      <c r="G14" s="25"/>
      <c r="H14" s="25"/>
      <c r="I14" s="23" t="str">
        <f aca="false">IF(OR(G14="",H14="",F14=""),"",IF(E14="Thấp hơn là tốt",IF(H14&lt;=0,'Thang điểm'!$B$4,G14/H14),IF(G14&lt;=0,"",H14/G14)))</f>
        <v/>
      </c>
      <c r="J14" s="23" t="str">
        <f aca="false">IF(I14="","",IF(I14&lt;'Thang điểm'!$B$5,0,MIN(I14,'Thang điểm'!$B$4)))</f>
        <v/>
      </c>
      <c r="K14" s="23" t="str">
        <f aca="false">IF(J14="","",J14*F14)</f>
        <v/>
      </c>
      <c r="L14" s="20"/>
      <c r="M14" s="20"/>
      <c r="N14" s="20"/>
    </row>
    <row r="15" customFormat="false" ht="39.75" hidden="false" customHeight="true" outlineLevel="0" collapsed="false">
      <c r="A15" s="19" t="n">
        <v>8</v>
      </c>
      <c r="B15" s="20"/>
      <c r="C15" s="20"/>
      <c r="D15" s="21"/>
      <c r="E15" s="20"/>
      <c r="F15" s="13"/>
      <c r="G15" s="25"/>
      <c r="H15" s="25"/>
      <c r="I15" s="23" t="str">
        <f aca="false">IF(OR(G15="",H15="",F15=""),"",IF(E15="Thấp hơn là tốt",IF(H15&lt;=0,'Thang điểm'!$B$4,G15/H15),IF(G15&lt;=0,"",H15/G15)))</f>
        <v/>
      </c>
      <c r="J15" s="23" t="str">
        <f aca="false">IF(I15="","",IF(I15&lt;'Thang điểm'!$B$5,0,MIN(I15,'Thang điểm'!$B$4)))</f>
        <v/>
      </c>
      <c r="K15" s="23" t="str">
        <f aca="false">IF(J15="","",J15*F15)</f>
        <v/>
      </c>
      <c r="L15" s="20"/>
      <c r="M15" s="20"/>
      <c r="N15" s="20"/>
    </row>
    <row r="16" customFormat="false" ht="39.75" hidden="false" customHeight="true" outlineLevel="0" collapsed="false">
      <c r="A16" s="19" t="n">
        <v>9</v>
      </c>
      <c r="B16" s="20"/>
      <c r="C16" s="20"/>
      <c r="D16" s="21"/>
      <c r="E16" s="20"/>
      <c r="F16" s="13"/>
      <c r="G16" s="25"/>
      <c r="H16" s="25"/>
      <c r="I16" s="23" t="str">
        <f aca="false">IF(OR(G16="",H16="",F16=""),"",IF(E16="Thấp hơn là tốt",IF(H16&lt;=0,'Thang điểm'!$B$4,G16/H16),IF(G16&lt;=0,"",H16/G16)))</f>
        <v/>
      </c>
      <c r="J16" s="23" t="str">
        <f aca="false">IF(I16="","",IF(I16&lt;'Thang điểm'!$B$5,0,MIN(I16,'Thang điểm'!$B$4)))</f>
        <v/>
      </c>
      <c r="K16" s="23" t="str">
        <f aca="false">IF(J16="","",J16*F16)</f>
        <v/>
      </c>
      <c r="L16" s="20"/>
      <c r="M16" s="20"/>
      <c r="N16" s="20"/>
    </row>
    <row r="17" customFormat="false" ht="39.75" hidden="false" customHeight="true" outlineLevel="0" collapsed="false">
      <c r="A17" s="19" t="n">
        <v>10</v>
      </c>
      <c r="B17" s="20"/>
      <c r="C17" s="20"/>
      <c r="D17" s="21"/>
      <c r="E17" s="20"/>
      <c r="F17" s="13"/>
      <c r="G17" s="25"/>
      <c r="H17" s="25"/>
      <c r="I17" s="23" t="str">
        <f aca="false">IF(OR(G17="",H17="",F17=""),"",IF(E17="Thấp hơn là tốt",IF(H17&lt;=0,'Thang điểm'!$B$4,G17/H17),IF(G17&lt;=0,"",H17/G17)))</f>
        <v/>
      </c>
      <c r="J17" s="23" t="str">
        <f aca="false">IF(I17="","",IF(I17&lt;'Thang điểm'!$B$5,0,MIN(I17,'Thang điểm'!$B$4)))</f>
        <v/>
      </c>
      <c r="K17" s="23" t="str">
        <f aca="false">IF(J17="","",J17*F17)</f>
        <v/>
      </c>
      <c r="L17" s="20"/>
      <c r="M17" s="20"/>
      <c r="N17" s="20"/>
    </row>
    <row r="19" customFormat="false" ht="15" hidden="false" customHeight="false" outlineLevel="0" collapsed="false">
      <c r="C19" s="26" t="s">
        <v>292</v>
      </c>
      <c r="F19" s="27" t="n">
        <f aca="false">SUM(F8:F17)</f>
        <v>1</v>
      </c>
    </row>
    <row r="20" customFormat="false" ht="15" hidden="false" customHeight="false" outlineLevel="0" collapsed="false">
      <c r="C20" s="26" t="s">
        <v>37</v>
      </c>
      <c r="F20" s="28" t="str">
        <f aca="false">IF(ROUND(SUM(F8:F17),4)=1,"OK: tổng trọng số bằng 100%","CẢNH BÁO: tổng trọng số bằng "&amp;TEXT(SUM(F8:F17),"0%")&amp;", cần bằng 100%")</f>
        <v>OK: tổng trọng số bằng 100%</v>
      </c>
      <c r="G20" s="28"/>
      <c r="H20" s="28"/>
      <c r="I20" s="28"/>
    </row>
    <row r="21" customFormat="false" ht="15" hidden="false" customHeight="false" outlineLevel="0" collapsed="false">
      <c r="C21" s="26" t="s">
        <v>293</v>
      </c>
      <c r="F21" s="28" t="str">
        <f aca="false">COUNT(J8:J17)&amp;" / "&amp;COUNT(F8:F17)</f>
        <v>0 / 6</v>
      </c>
      <c r="G21" s="28"/>
      <c r="H21" s="28"/>
      <c r="I21" s="28"/>
    </row>
    <row r="22" customFormat="false" ht="15" hidden="false" customHeight="false" outlineLevel="0" collapsed="false">
      <c r="C22" s="26" t="s">
        <v>294</v>
      </c>
      <c r="F22" s="29" t="str">
        <f aca="false">IF(COUNT(J8:J17)=0,"",SUM(K8:K17)/SUMPRODUCT(--ISNUMBER(J8:J17),F8:F17))</f>
        <v/>
      </c>
    </row>
    <row r="23" customFormat="false" ht="15" hidden="false" customHeight="false" outlineLevel="0" collapsed="false">
      <c r="C23" s="26" t="s">
        <v>39</v>
      </c>
      <c r="F23" s="30" t="str">
        <f aca="false">IF(F22="","",INDEX('Thang điểm'!$B$9:$B$13,MATCH(F22,'Thang điểm'!$A$9:$A$13,1)))</f>
        <v/>
      </c>
    </row>
    <row r="24" customFormat="false" ht="15" hidden="false" customHeight="false" outlineLevel="0" collapsed="false">
      <c r="C24" s="26" t="s">
        <v>56</v>
      </c>
      <c r="F24" s="31" t="str">
        <f aca="false">IF(F22="","",INDEX('Thang điểm'!$C$9:$C$13,MATCH(F22,'Thang điểm'!$A$9:$A$13,1)))</f>
        <v/>
      </c>
    </row>
    <row r="25" customFormat="false" ht="15" hidden="false" customHeight="false" outlineLevel="0" collapsed="false">
      <c r="C25" s="26" t="s">
        <v>295</v>
      </c>
      <c r="F25" s="22"/>
    </row>
    <row r="26" customFormat="false" ht="15" hidden="false" customHeight="false" outlineLevel="0" collapsed="false">
      <c r="C26" s="26" t="s">
        <v>296</v>
      </c>
      <c r="F26" s="32" t="str">
        <f aca="false">IF(OR(F24="",F25=""),"",F25*F24)</f>
        <v/>
      </c>
    </row>
    <row r="28" customFormat="false" ht="15" hidden="false" customHeight="false" outlineLevel="0" collapsed="false">
      <c r="C28" s="5" t="s">
        <v>297</v>
      </c>
    </row>
    <row r="29" customFormat="false" ht="15" hidden="false" customHeight="false" outlineLevel="0" collapsed="false">
      <c r="C29" s="33" t="s">
        <v>81</v>
      </c>
      <c r="F29" s="34" t="n">
        <f aca="false">SUMIF($B$8:$B$17,C29,$F$8:$F$17)</f>
        <v>0.25</v>
      </c>
    </row>
    <row r="30" customFormat="false" ht="15" hidden="false" customHeight="false" outlineLevel="0" collapsed="false">
      <c r="C30" s="33" t="s">
        <v>277</v>
      </c>
      <c r="F30" s="34" t="n">
        <f aca="false">SUMIF($B$8:$B$17,C30,$F$8:$F$17)</f>
        <v>0.5</v>
      </c>
    </row>
    <row r="31" customFormat="false" ht="15" hidden="false" customHeight="false" outlineLevel="0" collapsed="false">
      <c r="C31" s="33" t="s">
        <v>211</v>
      </c>
      <c r="F31" s="34" t="n">
        <f aca="false">SUMIF($B$8:$B$17,C31,$F$8:$F$17)</f>
        <v>0.25</v>
      </c>
    </row>
    <row r="33" customFormat="false" ht="27.75" hidden="false" customHeight="true" outlineLevel="0" collapsed="false">
      <c r="C33" s="12" t="s">
        <v>298</v>
      </c>
      <c r="D33" s="12"/>
      <c r="E33" s="12"/>
      <c r="F33" s="12"/>
      <c r="G33" s="12"/>
      <c r="H33" s="12"/>
      <c r="I33" s="12"/>
      <c r="J33" s="12"/>
      <c r="K33" s="12"/>
    </row>
    <row r="34" customFormat="false" ht="27.75" hidden="false" customHeight="true" outlineLevel="0" collapsed="false">
      <c r="C34" s="12" t="s">
        <v>299</v>
      </c>
      <c r="D34" s="12"/>
      <c r="E34" s="12"/>
      <c r="F34" s="12"/>
      <c r="G34" s="12"/>
      <c r="H34" s="12"/>
      <c r="I34" s="12"/>
      <c r="J34" s="12"/>
      <c r="K34" s="12"/>
    </row>
    <row r="35" customFormat="false" ht="27.75" hidden="false" customHeight="true" outlineLevel="0" collapsed="false">
      <c r="C35" s="12" t="s">
        <v>300</v>
      </c>
      <c r="D35" s="12"/>
      <c r="E35" s="12"/>
      <c r="F35" s="12"/>
      <c r="G35" s="12"/>
      <c r="H35" s="12"/>
      <c r="I35" s="12"/>
      <c r="J35" s="12"/>
      <c r="K35" s="12"/>
    </row>
    <row r="36" customFormat="false" ht="27.75" hidden="false" customHeight="true" outlineLevel="0" collapsed="false">
      <c r="C36" s="12" t="s">
        <v>301</v>
      </c>
      <c r="D36" s="12"/>
      <c r="E36" s="12"/>
      <c r="F36" s="12"/>
      <c r="G36" s="12"/>
      <c r="H36" s="12"/>
      <c r="I36" s="12"/>
      <c r="J36" s="12"/>
      <c r="K36" s="12"/>
    </row>
  </sheetData>
  <mergeCells count="6">
    <mergeCell ref="F20:I20"/>
    <mergeCell ref="F21:I21"/>
    <mergeCell ref="C33:K33"/>
    <mergeCell ref="C34:K34"/>
    <mergeCell ref="C35:K35"/>
    <mergeCell ref="C36:K36"/>
  </mergeCells>
  <conditionalFormatting sqref="F20">
    <cfRule type="expression" priority="2" aboveAverage="0" equalAverage="0" bottom="0" percent="0" rank="0" text="" dxfId="3">
      <formula>LEFT($F$20,5)="CẢNH B"</formula>
    </cfRule>
    <cfRule type="expression" priority="3" aboveAverage="0" equalAverage="0" bottom="0" percent="0" rank="0" text="" dxfId="4">
      <formula>LEFT($F$20,3)="OK:"</formula>
    </cfRule>
  </conditionalFormatting>
  <dataValidations count="2">
    <dataValidation allowBlank="true" errorStyle="stop" operator="between" showDropDown="false" showErrorMessage="false" showInputMessage="false" sqref="E8:E17" type="list">
      <formula1>"Cao hơn là tốt,Thấp hơn là tốt"</formula1>
      <formula2>0</formula2>
    </dataValidation>
    <dataValidation allowBlank="true" errorStyle="stop" operator="between" showDropDown="false" showErrorMessage="false" showInputMessage="false" sqref="B8:B17" type="list">
      <formula1>"Hoạt động,Kết quả,Chất lượng"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true"/>
  </sheetPr>
  <dimension ref="A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3" min="3" style="0" width="44"/>
    <col collapsed="false" customWidth="true" hidden="false" outlineLevel="0" max="4" min="4" style="0" width="13"/>
    <col collapsed="false" customWidth="true" hidden="false" outlineLevel="0" max="5" min="5" style="0" width="16"/>
    <col collapsed="false" customWidth="true" hidden="false" outlineLevel="0" max="6" min="6" style="0" width="12"/>
    <col collapsed="false" customWidth="true" hidden="false" outlineLevel="0" max="8" min="7" style="0" width="17"/>
    <col collapsed="false" customWidth="true" hidden="false" outlineLevel="0" max="9" min="9" style="0" width="10"/>
    <col collapsed="false" customWidth="true" hidden="false" outlineLevel="0" max="10" min="10" style="0" width="11"/>
    <col collapsed="false" customWidth="true" hidden="false" outlineLevel="0" max="11" min="11" style="0" width="12"/>
    <col collapsed="false" customWidth="true" hidden="false" outlineLevel="0" max="12" min="12" style="0" width="30"/>
    <col collapsed="false" customWidth="true" hidden="false" outlineLevel="0" max="13" min="13" style="0" width="32"/>
    <col collapsed="false" customWidth="true" hidden="false" outlineLevel="0" max="14" min="14" style="0" width="26"/>
  </cols>
  <sheetData>
    <row r="1" customFormat="false" ht="19.7" hidden="false" customHeight="false" outlineLevel="0" collapsed="false">
      <c r="A1" s="1" t="s">
        <v>370</v>
      </c>
    </row>
    <row r="2" customFormat="false" ht="15" hidden="false" customHeight="false" outlineLevel="0" collapsed="false">
      <c r="A2" s="2" t="s">
        <v>371</v>
      </c>
    </row>
    <row r="3" customFormat="false" ht="15" hidden="false" customHeight="false" outlineLevel="0" collapsed="false">
      <c r="A3" s="18" t="s">
        <v>262</v>
      </c>
    </row>
    <row r="5" customFormat="false" ht="15" hidden="false" customHeight="false" outlineLevel="0" collapsed="false">
      <c r="A5" s="5" t="s">
        <v>263</v>
      </c>
      <c r="B5" s="14"/>
      <c r="D5" s="5" t="s">
        <v>35</v>
      </c>
      <c r="E5" s="14"/>
      <c r="G5" s="5" t="s">
        <v>264</v>
      </c>
      <c r="H5" s="14"/>
    </row>
    <row r="7" customFormat="false" ht="33.75" hidden="false" customHeight="true" outlineLevel="0" collapsed="false">
      <c r="A7" s="6" t="s">
        <v>265</v>
      </c>
      <c r="B7" s="6" t="s">
        <v>266</v>
      </c>
      <c r="C7" s="6" t="s">
        <v>72</v>
      </c>
      <c r="D7" s="6" t="s">
        <v>267</v>
      </c>
      <c r="E7" s="6" t="s">
        <v>74</v>
      </c>
      <c r="F7" s="6" t="s">
        <v>268</v>
      </c>
      <c r="G7" s="6" t="s">
        <v>269</v>
      </c>
      <c r="H7" s="6" t="s">
        <v>270</v>
      </c>
      <c r="I7" s="6" t="s">
        <v>271</v>
      </c>
      <c r="J7" s="6" t="s">
        <v>272</v>
      </c>
      <c r="K7" s="6" t="s">
        <v>273</v>
      </c>
      <c r="L7" s="6" t="s">
        <v>77</v>
      </c>
      <c r="M7" s="6" t="s">
        <v>78</v>
      </c>
      <c r="N7" s="6" t="s">
        <v>75</v>
      </c>
    </row>
    <row r="8" customFormat="false" ht="39.75" hidden="false" customHeight="true" outlineLevel="0" collapsed="false">
      <c r="A8" s="19" t="n">
        <v>1</v>
      </c>
      <c r="B8" s="20" t="s">
        <v>277</v>
      </c>
      <c r="C8" s="20" t="s">
        <v>169</v>
      </c>
      <c r="D8" s="21" t="s">
        <v>306</v>
      </c>
      <c r="E8" s="20" t="s">
        <v>84</v>
      </c>
      <c r="F8" s="13" t="n">
        <v>0.3</v>
      </c>
      <c r="G8" s="22" t="n">
        <v>10000000000</v>
      </c>
      <c r="H8" s="22"/>
      <c r="I8" s="23" t="str">
        <f aca="false">IF(OR(G8="",H8="",F8=""),"",IF(E8="Thấp hơn là tốt",IF(H8&lt;=0,'Thang điểm'!$B$4,G8/H8),IF(G8&lt;=0,"",H8/G8)))</f>
        <v/>
      </c>
      <c r="J8" s="23" t="str">
        <f aca="false">IF(I8="","",IF(I8&lt;'Thang điểm'!$B$5,0,MIN(I8,'Thang điểm'!$B$4)))</f>
        <v/>
      </c>
      <c r="K8" s="23" t="str">
        <f aca="false">IF(J8="","",J8*F8)</f>
        <v/>
      </c>
      <c r="L8" s="20" t="s">
        <v>372</v>
      </c>
      <c r="M8" s="20" t="s">
        <v>373</v>
      </c>
      <c r="N8" s="20" t="s">
        <v>374</v>
      </c>
    </row>
    <row r="9" customFormat="false" ht="39.75" hidden="false" customHeight="true" outlineLevel="0" collapsed="false">
      <c r="A9" s="19" t="n">
        <v>2</v>
      </c>
      <c r="B9" s="20" t="s">
        <v>277</v>
      </c>
      <c r="C9" s="20" t="s">
        <v>375</v>
      </c>
      <c r="D9" s="21" t="s">
        <v>282</v>
      </c>
      <c r="E9" s="20" t="s">
        <v>84</v>
      </c>
      <c r="F9" s="13" t="n">
        <v>0.15</v>
      </c>
      <c r="G9" s="24" t="n">
        <v>0.35</v>
      </c>
      <c r="H9" s="24"/>
      <c r="I9" s="23" t="str">
        <f aca="false">IF(OR(G9="",H9="",F9=""),"",IF(E9="Thấp hơn là tốt",IF(H9&lt;=0,'Thang điểm'!$B$4,G9/H9),IF(G9&lt;=0,"",H9/G9)))</f>
        <v/>
      </c>
      <c r="J9" s="23" t="str">
        <f aca="false">IF(I9="","",IF(I9&lt;'Thang điểm'!$B$5,0,MIN(I9,'Thang điểm'!$B$4)))</f>
        <v/>
      </c>
      <c r="K9" s="23" t="str">
        <f aca="false">IF(J9="","",J9*F9)</f>
        <v/>
      </c>
      <c r="L9" s="20" t="s">
        <v>183</v>
      </c>
      <c r="M9" s="20" t="s">
        <v>157</v>
      </c>
      <c r="N9" s="20" t="s">
        <v>171</v>
      </c>
    </row>
    <row r="10" customFormat="false" ht="39.75" hidden="false" customHeight="true" outlineLevel="0" collapsed="false">
      <c r="A10" s="19" t="n">
        <v>3</v>
      </c>
      <c r="B10" s="20" t="s">
        <v>277</v>
      </c>
      <c r="C10" s="20" t="s">
        <v>376</v>
      </c>
      <c r="D10" s="21" t="s">
        <v>282</v>
      </c>
      <c r="E10" s="20" t="s">
        <v>84</v>
      </c>
      <c r="F10" s="13" t="n">
        <v>0.1</v>
      </c>
      <c r="G10" s="24" t="n">
        <v>0.25</v>
      </c>
      <c r="H10" s="24"/>
      <c r="I10" s="23" t="str">
        <f aca="false">IF(OR(G10="",H10="",F10=""),"",IF(E10="Thấp hơn là tốt",IF(H10&lt;=0,'Thang điểm'!$B$4,G10/H10),IF(G10&lt;=0,"",H10/G10)))</f>
        <v/>
      </c>
      <c r="J10" s="23" t="str">
        <f aca="false">IF(I10="","",IF(I10&lt;'Thang điểm'!$B$5,0,MIN(I10,'Thang điểm'!$B$4)))</f>
        <v/>
      </c>
      <c r="K10" s="23" t="str">
        <f aca="false">IF(J10="","",J10*F10)</f>
        <v/>
      </c>
      <c r="L10" s="20" t="s">
        <v>377</v>
      </c>
      <c r="M10" s="20" t="s">
        <v>378</v>
      </c>
      <c r="N10" s="20" t="s">
        <v>100</v>
      </c>
    </row>
    <row r="11" customFormat="false" ht="39.75" hidden="false" customHeight="true" outlineLevel="0" collapsed="false">
      <c r="A11" s="19" t="n">
        <v>4</v>
      </c>
      <c r="B11" s="20" t="s">
        <v>211</v>
      </c>
      <c r="C11" s="20" t="s">
        <v>379</v>
      </c>
      <c r="D11" s="21" t="s">
        <v>282</v>
      </c>
      <c r="E11" s="20" t="s">
        <v>148</v>
      </c>
      <c r="F11" s="13" t="n">
        <v>0.15</v>
      </c>
      <c r="G11" s="24" t="n">
        <v>0.1</v>
      </c>
      <c r="H11" s="24"/>
      <c r="I11" s="23" t="str">
        <f aca="false">IF(OR(G11="",H11="",F11=""),"",IF(E11="Thấp hơn là tốt",IF(H11&lt;=0,'Thang điểm'!$B$4,G11/H11),IF(G11&lt;=0,"",H11/G11)))</f>
        <v/>
      </c>
      <c r="J11" s="23" t="str">
        <f aca="false">IF(I11="","",IF(I11&lt;'Thang điểm'!$B$5,0,MIN(I11,'Thang điểm'!$B$4)))</f>
        <v/>
      </c>
      <c r="K11" s="23" t="str">
        <f aca="false">IF(J11="","",J11*F11)</f>
        <v/>
      </c>
      <c r="L11" s="20" t="s">
        <v>221</v>
      </c>
      <c r="M11" s="20" t="s">
        <v>380</v>
      </c>
      <c r="N11" s="20" t="s">
        <v>160</v>
      </c>
    </row>
    <row r="12" customFormat="false" ht="39.75" hidden="false" customHeight="true" outlineLevel="0" collapsed="false">
      <c r="A12" s="19" t="n">
        <v>5</v>
      </c>
      <c r="B12" s="20" t="s">
        <v>277</v>
      </c>
      <c r="C12" s="20" t="s">
        <v>381</v>
      </c>
      <c r="D12" s="21" t="s">
        <v>282</v>
      </c>
      <c r="E12" s="20" t="s">
        <v>84</v>
      </c>
      <c r="F12" s="13" t="n">
        <v>0.15</v>
      </c>
      <c r="G12" s="24" t="n">
        <v>0.9</v>
      </c>
      <c r="H12" s="24"/>
      <c r="I12" s="23" t="str">
        <f aca="false">IF(OR(G12="",H12="",F12=""),"",IF(E12="Thấp hơn là tốt",IF(H12&lt;=0,'Thang điểm'!$B$4,G12/H12),IF(G12&lt;=0,"",H12/G12)))</f>
        <v/>
      </c>
      <c r="J12" s="23" t="str">
        <f aca="false">IF(I12="","",IF(I12&lt;'Thang điểm'!$B$5,0,MIN(I12,'Thang điểm'!$B$4)))</f>
        <v/>
      </c>
      <c r="K12" s="23" t="str">
        <f aca="false">IF(J12="","",J12*F12)</f>
        <v/>
      </c>
      <c r="L12" s="20" t="s">
        <v>382</v>
      </c>
      <c r="M12" s="20" t="s">
        <v>383</v>
      </c>
      <c r="N12" s="20" t="s">
        <v>160</v>
      </c>
    </row>
    <row r="13" customFormat="false" ht="39.75" hidden="false" customHeight="true" outlineLevel="0" collapsed="false">
      <c r="A13" s="19" t="n">
        <v>6</v>
      </c>
      <c r="B13" s="20" t="s">
        <v>277</v>
      </c>
      <c r="C13" s="20" t="s">
        <v>384</v>
      </c>
      <c r="D13" s="21" t="s">
        <v>282</v>
      </c>
      <c r="E13" s="20" t="s">
        <v>84</v>
      </c>
      <c r="F13" s="13" t="n">
        <v>0.1</v>
      </c>
      <c r="G13" s="24" t="n">
        <v>0.6</v>
      </c>
      <c r="H13" s="24"/>
      <c r="I13" s="23" t="str">
        <f aca="false">IF(OR(G13="",H13="",F13=""),"",IF(E13="Thấp hơn là tốt",IF(H13&lt;=0,'Thang điểm'!$B$4,G13/H13),IF(G13&lt;=0,"",H13/G13)))</f>
        <v/>
      </c>
      <c r="J13" s="23" t="str">
        <f aca="false">IF(I13="","",IF(I13&lt;'Thang điểm'!$B$5,0,MIN(I13,'Thang điểm'!$B$4)))</f>
        <v/>
      </c>
      <c r="K13" s="23" t="str">
        <f aca="false">IF(J13="","",J13*F13)</f>
        <v/>
      </c>
      <c r="L13" s="20" t="s">
        <v>245</v>
      </c>
      <c r="M13" s="20" t="s">
        <v>246</v>
      </c>
      <c r="N13" s="20" t="s">
        <v>100</v>
      </c>
    </row>
    <row r="14" customFormat="false" ht="39.75" hidden="false" customHeight="true" outlineLevel="0" collapsed="false">
      <c r="A14" s="19" t="n">
        <v>7</v>
      </c>
      <c r="B14" s="20" t="s">
        <v>211</v>
      </c>
      <c r="C14" s="20" t="s">
        <v>385</v>
      </c>
      <c r="D14" s="21" t="s">
        <v>282</v>
      </c>
      <c r="E14" s="20" t="s">
        <v>84</v>
      </c>
      <c r="F14" s="13" t="n">
        <v>0.05</v>
      </c>
      <c r="G14" s="24" t="n">
        <v>0.95</v>
      </c>
      <c r="H14" s="24"/>
      <c r="I14" s="23" t="str">
        <f aca="false">IF(OR(G14="",H14="",F14=""),"",IF(E14="Thấp hơn là tốt",IF(H14&lt;=0,'Thang điểm'!$B$4,G14/H14),IF(G14&lt;=0,"",H14/G14)))</f>
        <v/>
      </c>
      <c r="J14" s="23" t="str">
        <f aca="false">IF(I14="","",IF(I14&lt;'Thang điểm'!$B$5,0,MIN(I14,'Thang điểm'!$B$4)))</f>
        <v/>
      </c>
      <c r="K14" s="23" t="str">
        <f aca="false">IF(J14="","",J14*F14)</f>
        <v/>
      </c>
      <c r="L14" s="20" t="s">
        <v>386</v>
      </c>
      <c r="M14" s="20" t="s">
        <v>349</v>
      </c>
      <c r="N14" s="20" t="s">
        <v>100</v>
      </c>
    </row>
    <row r="15" customFormat="false" ht="39.75" hidden="false" customHeight="true" outlineLevel="0" collapsed="false">
      <c r="A15" s="19" t="n">
        <v>8</v>
      </c>
      <c r="B15" s="20"/>
      <c r="C15" s="20"/>
      <c r="D15" s="21"/>
      <c r="E15" s="20"/>
      <c r="F15" s="13"/>
      <c r="G15" s="25"/>
      <c r="H15" s="25"/>
      <c r="I15" s="23" t="str">
        <f aca="false">IF(OR(G15="",H15="",F15=""),"",IF(E15="Thấp hơn là tốt",IF(H15&lt;=0,'Thang điểm'!$B$4,G15/H15),IF(G15&lt;=0,"",H15/G15)))</f>
        <v/>
      </c>
      <c r="J15" s="23" t="str">
        <f aca="false">IF(I15="","",IF(I15&lt;'Thang điểm'!$B$5,0,MIN(I15,'Thang điểm'!$B$4)))</f>
        <v/>
      </c>
      <c r="K15" s="23" t="str">
        <f aca="false">IF(J15="","",J15*F15)</f>
        <v/>
      </c>
      <c r="L15" s="20"/>
      <c r="M15" s="20"/>
      <c r="N15" s="20"/>
    </row>
    <row r="16" customFormat="false" ht="39.75" hidden="false" customHeight="true" outlineLevel="0" collapsed="false">
      <c r="A16" s="19" t="n">
        <v>9</v>
      </c>
      <c r="B16" s="20"/>
      <c r="C16" s="20"/>
      <c r="D16" s="21"/>
      <c r="E16" s="20"/>
      <c r="F16" s="13"/>
      <c r="G16" s="25"/>
      <c r="H16" s="25"/>
      <c r="I16" s="23" t="str">
        <f aca="false">IF(OR(G16="",H16="",F16=""),"",IF(E16="Thấp hơn là tốt",IF(H16&lt;=0,'Thang điểm'!$B$4,G16/H16),IF(G16&lt;=0,"",H16/G16)))</f>
        <v/>
      </c>
      <c r="J16" s="23" t="str">
        <f aca="false">IF(I16="","",IF(I16&lt;'Thang điểm'!$B$5,0,MIN(I16,'Thang điểm'!$B$4)))</f>
        <v/>
      </c>
      <c r="K16" s="23" t="str">
        <f aca="false">IF(J16="","",J16*F16)</f>
        <v/>
      </c>
      <c r="L16" s="20"/>
      <c r="M16" s="20"/>
      <c r="N16" s="20"/>
    </row>
    <row r="17" customFormat="false" ht="39.75" hidden="false" customHeight="true" outlineLevel="0" collapsed="false">
      <c r="A17" s="19" t="n">
        <v>10</v>
      </c>
      <c r="B17" s="20"/>
      <c r="C17" s="20"/>
      <c r="D17" s="21"/>
      <c r="E17" s="20"/>
      <c r="F17" s="13"/>
      <c r="G17" s="25"/>
      <c r="H17" s="25"/>
      <c r="I17" s="23" t="str">
        <f aca="false">IF(OR(G17="",H17="",F17=""),"",IF(E17="Thấp hơn là tốt",IF(H17&lt;=0,'Thang điểm'!$B$4,G17/H17),IF(G17&lt;=0,"",H17/G17)))</f>
        <v/>
      </c>
      <c r="J17" s="23" t="str">
        <f aca="false">IF(I17="","",IF(I17&lt;'Thang điểm'!$B$5,0,MIN(I17,'Thang điểm'!$B$4)))</f>
        <v/>
      </c>
      <c r="K17" s="23" t="str">
        <f aca="false">IF(J17="","",J17*F17)</f>
        <v/>
      </c>
      <c r="L17" s="20"/>
      <c r="M17" s="20"/>
      <c r="N17" s="20"/>
    </row>
    <row r="19" customFormat="false" ht="15" hidden="false" customHeight="false" outlineLevel="0" collapsed="false">
      <c r="C19" s="26" t="s">
        <v>292</v>
      </c>
      <c r="F19" s="27" t="n">
        <f aca="false">SUM(F8:F17)</f>
        <v>1</v>
      </c>
    </row>
    <row r="20" customFormat="false" ht="15" hidden="false" customHeight="false" outlineLevel="0" collapsed="false">
      <c r="C20" s="26" t="s">
        <v>37</v>
      </c>
      <c r="F20" s="28" t="str">
        <f aca="false">IF(ROUND(SUM(F8:F17),4)=1,"OK: tổng trọng số bằng 100%","CẢNH BÁO: tổng trọng số bằng "&amp;TEXT(SUM(F8:F17),"0%")&amp;", cần bằng 100%")</f>
        <v>OK: tổng trọng số bằng 100%</v>
      </c>
      <c r="G20" s="28"/>
      <c r="H20" s="28"/>
      <c r="I20" s="28"/>
    </row>
    <row r="21" customFormat="false" ht="15" hidden="false" customHeight="false" outlineLevel="0" collapsed="false">
      <c r="C21" s="26" t="s">
        <v>293</v>
      </c>
      <c r="F21" s="28" t="str">
        <f aca="false">COUNT(J8:J17)&amp;" / "&amp;COUNT(F8:F17)</f>
        <v>0 / 7</v>
      </c>
      <c r="G21" s="28"/>
      <c r="H21" s="28"/>
      <c r="I21" s="28"/>
    </row>
    <row r="22" customFormat="false" ht="15" hidden="false" customHeight="false" outlineLevel="0" collapsed="false">
      <c r="C22" s="26" t="s">
        <v>294</v>
      </c>
      <c r="F22" s="29" t="str">
        <f aca="false">IF(COUNT(J8:J17)=0,"",SUM(K8:K17)/SUMPRODUCT(--ISNUMBER(J8:J17),F8:F17))</f>
        <v/>
      </c>
    </row>
    <row r="23" customFormat="false" ht="15" hidden="false" customHeight="false" outlineLevel="0" collapsed="false">
      <c r="C23" s="26" t="s">
        <v>39</v>
      </c>
      <c r="F23" s="30" t="str">
        <f aca="false">IF(F22="","",INDEX('Thang điểm'!$B$9:$B$13,MATCH(F22,'Thang điểm'!$A$9:$A$13,1)))</f>
        <v/>
      </c>
    </row>
    <row r="24" customFormat="false" ht="15" hidden="false" customHeight="false" outlineLevel="0" collapsed="false">
      <c r="C24" s="26" t="s">
        <v>56</v>
      </c>
      <c r="F24" s="31" t="str">
        <f aca="false">IF(F22="","",INDEX('Thang điểm'!$C$9:$C$13,MATCH(F22,'Thang điểm'!$A$9:$A$13,1)))</f>
        <v/>
      </c>
    </row>
    <row r="25" customFormat="false" ht="15" hidden="false" customHeight="false" outlineLevel="0" collapsed="false">
      <c r="C25" s="26" t="s">
        <v>295</v>
      </c>
      <c r="F25" s="22"/>
    </row>
    <row r="26" customFormat="false" ht="15" hidden="false" customHeight="false" outlineLevel="0" collapsed="false">
      <c r="C26" s="26" t="s">
        <v>296</v>
      </c>
      <c r="F26" s="32" t="str">
        <f aca="false">IF(OR(F24="",F25=""),"",F25*F24)</f>
        <v/>
      </c>
    </row>
    <row r="28" customFormat="false" ht="15" hidden="false" customHeight="false" outlineLevel="0" collapsed="false">
      <c r="C28" s="5" t="s">
        <v>297</v>
      </c>
    </row>
    <row r="29" customFormat="false" ht="15" hidden="false" customHeight="false" outlineLevel="0" collapsed="false">
      <c r="C29" s="33" t="s">
        <v>81</v>
      </c>
      <c r="F29" s="34" t="n">
        <f aca="false">SUMIF($B$8:$B$17,C29,$F$8:$F$17)</f>
        <v>0</v>
      </c>
    </row>
    <row r="30" customFormat="false" ht="15" hidden="false" customHeight="false" outlineLevel="0" collapsed="false">
      <c r="C30" s="33" t="s">
        <v>277</v>
      </c>
      <c r="F30" s="34" t="n">
        <f aca="false">SUMIF($B$8:$B$17,C30,$F$8:$F$17)</f>
        <v>0.8</v>
      </c>
    </row>
    <row r="31" customFormat="false" ht="15" hidden="false" customHeight="false" outlineLevel="0" collapsed="false">
      <c r="C31" s="33" t="s">
        <v>211</v>
      </c>
      <c r="F31" s="34" t="n">
        <f aca="false">SUMIF($B$8:$B$17,C31,$F$8:$F$17)</f>
        <v>0.2</v>
      </c>
    </row>
    <row r="33" customFormat="false" ht="27.75" hidden="false" customHeight="true" outlineLevel="0" collapsed="false">
      <c r="C33" s="12" t="s">
        <v>298</v>
      </c>
      <c r="D33" s="12"/>
      <c r="E33" s="12"/>
      <c r="F33" s="12"/>
      <c r="G33" s="12"/>
      <c r="H33" s="12"/>
      <c r="I33" s="12"/>
      <c r="J33" s="12"/>
      <c r="K33" s="12"/>
    </row>
    <row r="34" customFormat="false" ht="27.75" hidden="false" customHeight="true" outlineLevel="0" collapsed="false">
      <c r="C34" s="12" t="s">
        <v>299</v>
      </c>
      <c r="D34" s="12"/>
      <c r="E34" s="12"/>
      <c r="F34" s="12"/>
      <c r="G34" s="12"/>
      <c r="H34" s="12"/>
      <c r="I34" s="12"/>
      <c r="J34" s="12"/>
      <c r="K34" s="12"/>
    </row>
    <row r="35" customFormat="false" ht="27.75" hidden="false" customHeight="true" outlineLevel="0" collapsed="false">
      <c r="C35" s="12" t="s">
        <v>300</v>
      </c>
      <c r="D35" s="12"/>
      <c r="E35" s="12"/>
      <c r="F35" s="12"/>
      <c r="G35" s="12"/>
      <c r="H35" s="12"/>
      <c r="I35" s="12"/>
      <c r="J35" s="12"/>
      <c r="K35" s="12"/>
    </row>
    <row r="36" customFormat="false" ht="27.75" hidden="false" customHeight="true" outlineLevel="0" collapsed="false">
      <c r="C36" s="12" t="s">
        <v>301</v>
      </c>
      <c r="D36" s="12"/>
      <c r="E36" s="12"/>
      <c r="F36" s="12"/>
      <c r="G36" s="12"/>
      <c r="H36" s="12"/>
      <c r="I36" s="12"/>
      <c r="J36" s="12"/>
      <c r="K36" s="12"/>
    </row>
  </sheetData>
  <mergeCells count="6">
    <mergeCell ref="F20:I20"/>
    <mergeCell ref="F21:I21"/>
    <mergeCell ref="C33:K33"/>
    <mergeCell ref="C34:K34"/>
    <mergeCell ref="C35:K35"/>
    <mergeCell ref="C36:K36"/>
  </mergeCells>
  <conditionalFormatting sqref="F20">
    <cfRule type="expression" priority="2" aboveAverage="0" equalAverage="0" bottom="0" percent="0" rank="0" text="" dxfId="3">
      <formula>LEFT($F$20,5)="CẢNH B"</formula>
    </cfRule>
    <cfRule type="expression" priority="3" aboveAverage="0" equalAverage="0" bottom="0" percent="0" rank="0" text="" dxfId="4">
      <formula>LEFT($F$20,3)="OK:"</formula>
    </cfRule>
  </conditionalFormatting>
  <dataValidations count="2">
    <dataValidation allowBlank="true" errorStyle="stop" operator="between" showDropDown="false" showErrorMessage="false" showInputMessage="false" sqref="E8:E17" type="list">
      <formula1>"Cao hơn là tốt,Thấp hơn là tốt"</formula1>
      <formula2>0</formula2>
    </dataValidation>
    <dataValidation allowBlank="true" errorStyle="stop" operator="between" showDropDown="false" showErrorMessage="false" showInputMessage="false" sqref="B8:B17" type="list">
      <formula1>"Hoạt động,Kết quả,Chất lượng"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2026-10-20T10:01:30Z</dcterms:created>
  <dc:creator>openpyxl</dc:creator>
  <dc:description/>
  <dc:language>en-US</dc:language>
  <cp:lastModifiedBy/>
  <dcterms:modified xsi:type="dcterms:W3CDTF">2026-10-20T10:01:30Z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